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u44916\Desktop\"/>
    </mc:Choice>
  </mc:AlternateContent>
  <xr:revisionPtr revIDLastSave="0" documentId="13_ncr:1_{56892F1A-0C45-4A62-9E70-3BD834C9C018}" xr6:coauthVersionLast="47" xr6:coauthVersionMax="47" xr10:uidLastSave="{00000000-0000-0000-0000-000000000000}"/>
  <bookViews>
    <workbookView xWindow="5100" yWindow="3030" windowWidth="21465" windowHeight="11310" firstSheet="5" activeTab="10" xr2:uid="{90A43851-4B62-437C-88C7-D6D4DE3DBBC5}"/>
  </bookViews>
  <sheets>
    <sheet name="Príjmy" sheetId="1" r:id="rId1"/>
    <sheet name="Program 1" sheetId="2" r:id="rId2"/>
    <sheet name="Program 2" sheetId="3" r:id="rId3"/>
    <sheet name="Program 3" sheetId="4" r:id="rId4"/>
    <sheet name="Program 4" sheetId="5" r:id="rId5"/>
    <sheet name="Program 5" sheetId="6" r:id="rId6"/>
    <sheet name="Program 6" sheetId="7" r:id="rId7"/>
    <sheet name="Program 7" sheetId="8" r:id="rId8"/>
    <sheet name="Program 8" sheetId="9" r:id="rId9"/>
    <sheet name="Výdavky spolu" sheetId="10" r:id="rId10"/>
    <sheet name="Výdavky podľa programov" sheetId="12" r:id="rId11"/>
  </sheets>
  <externalReferences>
    <externalReference r:id="rId12"/>
    <externalReference r:id="rId1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3" i="12" l="1"/>
  <c r="G62" i="12" s="1"/>
  <c r="G61" i="12" s="1"/>
  <c r="F63" i="12"/>
  <c r="F62" i="12" s="1"/>
  <c r="F61" i="12" s="1"/>
  <c r="F69" i="12" s="1"/>
  <c r="G59" i="12"/>
  <c r="F59" i="12"/>
  <c r="G58" i="12"/>
  <c r="F58" i="12"/>
  <c r="G57" i="12"/>
  <c r="F57" i="12"/>
  <c r="G56" i="12"/>
  <c r="F56" i="12"/>
  <c r="G55" i="12"/>
  <c r="F55" i="12"/>
  <c r="F54" i="12"/>
  <c r="G53" i="12"/>
  <c r="F53" i="12"/>
  <c r="G52" i="12"/>
  <c r="F52" i="12"/>
  <c r="G51" i="12"/>
  <c r="F51" i="12"/>
  <c r="G50" i="12"/>
  <c r="F50" i="12"/>
  <c r="F49" i="12" s="1"/>
  <c r="G49" i="12"/>
  <c r="G48" i="12"/>
  <c r="F48" i="12"/>
  <c r="G47" i="12"/>
  <c r="F47" i="12"/>
  <c r="G46" i="12"/>
  <c r="F46" i="12"/>
  <c r="F45" i="12" s="1"/>
  <c r="G45" i="12"/>
  <c r="G44" i="12"/>
  <c r="F44" i="12"/>
  <c r="G43" i="12"/>
  <c r="F43" i="12"/>
  <c r="G42" i="12"/>
  <c r="F42" i="12"/>
  <c r="G41" i="12"/>
  <c r="F41" i="12"/>
  <c r="G40" i="12"/>
  <c r="F40" i="12"/>
  <c r="G39" i="12"/>
  <c r="F39" i="12"/>
  <c r="F38" i="12"/>
  <c r="F37" i="12"/>
  <c r="G36" i="12"/>
  <c r="F36" i="12"/>
  <c r="G35" i="12"/>
  <c r="F35" i="12"/>
  <c r="G34" i="12"/>
  <c r="F34" i="12"/>
  <c r="G33" i="12"/>
  <c r="F33" i="12"/>
  <c r="G32" i="12"/>
  <c r="F32" i="12"/>
  <c r="G31" i="12"/>
  <c r="F31" i="12"/>
  <c r="G30" i="12"/>
  <c r="F30" i="12"/>
  <c r="G29" i="12"/>
  <c r="F29" i="12"/>
  <c r="G28" i="12"/>
  <c r="F28" i="12"/>
  <c r="G27" i="12"/>
  <c r="F27" i="12"/>
  <c r="G26" i="12"/>
  <c r="F26" i="12"/>
  <c r="G25" i="12"/>
  <c r="F25" i="12"/>
  <c r="G24" i="12"/>
  <c r="F24" i="12"/>
  <c r="G23" i="12"/>
  <c r="F23" i="12"/>
  <c r="G22" i="12"/>
  <c r="F22" i="12"/>
  <c r="G21" i="12"/>
  <c r="F21" i="12"/>
  <c r="G20" i="12"/>
  <c r="F20" i="12"/>
  <c r="G19" i="12"/>
  <c r="F19" i="12"/>
  <c r="G18" i="12"/>
  <c r="F18" i="12"/>
  <c r="G17" i="12"/>
  <c r="F17" i="12"/>
  <c r="G15" i="12"/>
  <c r="G14" i="12" s="1"/>
  <c r="F15" i="12"/>
  <c r="F14" i="12" s="1"/>
  <c r="G13" i="12"/>
  <c r="F13" i="12"/>
  <c r="G12" i="12"/>
  <c r="F12" i="12"/>
  <c r="G11" i="12"/>
  <c r="F11" i="12"/>
  <c r="G10" i="12"/>
  <c r="F10" i="12"/>
  <c r="G9" i="12"/>
  <c r="F9" i="12"/>
  <c r="G8" i="12"/>
  <c r="F8" i="12"/>
  <c r="T28" i="10"/>
  <c r="L23" i="10"/>
  <c r="L29" i="10" s="1"/>
  <c r="T20" i="10"/>
  <c r="S20" i="10"/>
  <c r="R20" i="10"/>
  <c r="Q20" i="10"/>
  <c r="P20" i="10"/>
  <c r="O20" i="10"/>
  <c r="O19" i="10" s="1"/>
  <c r="O18" i="10" s="1"/>
  <c r="O23" i="10" s="1"/>
  <c r="O29" i="10" s="1"/>
  <c r="N20" i="10"/>
  <c r="N19" i="10" s="1"/>
  <c r="N18" i="10" s="1"/>
  <c r="N23" i="10" s="1"/>
  <c r="N29" i="10" s="1"/>
  <c r="M20" i="10"/>
  <c r="L20" i="10"/>
  <c r="K20" i="10"/>
  <c r="J20" i="10"/>
  <c r="I20" i="10"/>
  <c r="H20" i="10"/>
  <c r="G20" i="10"/>
  <c r="T19" i="10"/>
  <c r="S19" i="10"/>
  <c r="R19" i="10"/>
  <c r="Q19" i="10"/>
  <c r="P19" i="10"/>
  <c r="P18" i="10" s="1"/>
  <c r="P23" i="10" s="1"/>
  <c r="P29" i="10" s="1"/>
  <c r="M19" i="10"/>
  <c r="L19" i="10"/>
  <c r="K19" i="10"/>
  <c r="J19" i="10"/>
  <c r="I19" i="10"/>
  <c r="H19" i="10"/>
  <c r="G19" i="10"/>
  <c r="T18" i="10"/>
  <c r="T23" i="10" s="1"/>
  <c r="T29" i="10" s="1"/>
  <c r="S18" i="10"/>
  <c r="S23" i="10" s="1"/>
  <c r="S29" i="10" s="1"/>
  <c r="R18" i="10"/>
  <c r="R23" i="10" s="1"/>
  <c r="R29" i="10" s="1"/>
  <c r="Q18" i="10"/>
  <c r="Q23" i="10" s="1"/>
  <c r="Q29" i="10" s="1"/>
  <c r="M18" i="10"/>
  <c r="M23" i="10" s="1"/>
  <c r="M29" i="10" s="1"/>
  <c r="L18" i="10"/>
  <c r="K18" i="10"/>
  <c r="K23" i="10" s="1"/>
  <c r="K29" i="10" s="1"/>
  <c r="J18" i="10"/>
  <c r="J23" i="10" s="1"/>
  <c r="J29" i="10" s="1"/>
  <c r="I18" i="10"/>
  <c r="I23" i="10" s="1"/>
  <c r="I29" i="10" s="1"/>
  <c r="H18" i="10"/>
  <c r="H23" i="10" s="1"/>
  <c r="H29" i="10" s="1"/>
  <c r="G18" i="10"/>
  <c r="G23" i="10" s="1"/>
  <c r="G29" i="10" s="1"/>
  <c r="T7" i="10"/>
  <c r="T8" i="10" s="1"/>
  <c r="S7" i="10"/>
  <c r="R7" i="10"/>
  <c r="Q7" i="10"/>
  <c r="P7" i="10"/>
  <c r="O7" i="10"/>
  <c r="N7" i="10"/>
  <c r="M7" i="10"/>
  <c r="L7" i="10"/>
  <c r="K7" i="10"/>
  <c r="J7" i="10"/>
  <c r="I7" i="10"/>
  <c r="H7" i="10"/>
  <c r="H8" i="10" s="1"/>
  <c r="G28" i="10" s="1"/>
  <c r="G7" i="10"/>
  <c r="T6" i="10"/>
  <c r="S6" i="10"/>
  <c r="R6" i="10"/>
  <c r="Q6" i="10"/>
  <c r="Q8" i="10" s="1"/>
  <c r="Q27" i="10" s="1"/>
  <c r="P6" i="10"/>
  <c r="P8" i="10" s="1"/>
  <c r="O28" i="10" s="1"/>
  <c r="O6" i="10"/>
  <c r="N6" i="10"/>
  <c r="N8" i="10" s="1"/>
  <c r="M28" i="10" s="1"/>
  <c r="M6" i="10"/>
  <c r="M8" i="10" s="1"/>
  <c r="M27" i="10" s="1"/>
  <c r="M30" i="10" s="1"/>
  <c r="L6" i="10"/>
  <c r="L8" i="10" s="1"/>
  <c r="K28" i="10" s="1"/>
  <c r="K6" i="10"/>
  <c r="K8" i="10" s="1"/>
  <c r="K27" i="10" s="1"/>
  <c r="J6" i="10"/>
  <c r="J8" i="10" s="1"/>
  <c r="I6" i="10"/>
  <c r="I8" i="10" s="1"/>
  <c r="I27" i="10" s="1"/>
  <c r="H6" i="10"/>
  <c r="G6" i="10"/>
  <c r="T133" i="5"/>
  <c r="S133" i="5"/>
  <c r="R133" i="5"/>
  <c r="Q133" i="5"/>
  <c r="Q132" i="5" s="1"/>
  <c r="P133" i="5"/>
  <c r="P132" i="5" s="1"/>
  <c r="O133" i="5"/>
  <c r="N133" i="5"/>
  <c r="M133" i="5"/>
  <c r="L133" i="5"/>
  <c r="L132" i="5" s="1"/>
  <c r="K133" i="5"/>
  <c r="J133" i="5"/>
  <c r="I133" i="5"/>
  <c r="I132" i="5" s="1"/>
  <c r="H133" i="5"/>
  <c r="G133" i="5"/>
  <c r="T132" i="5"/>
  <c r="S132" i="5"/>
  <c r="R132" i="5"/>
  <c r="O132" i="5"/>
  <c r="N132" i="5"/>
  <c r="M132" i="5"/>
  <c r="K132" i="5"/>
  <c r="J132" i="5"/>
  <c r="H132" i="5"/>
  <c r="G132" i="5"/>
  <c r="T130" i="5"/>
  <c r="T129" i="5" s="1"/>
  <c r="S130" i="5"/>
  <c r="R130" i="5"/>
  <c r="R129" i="5" s="1"/>
  <c r="Q130" i="5"/>
  <c r="P130" i="5"/>
  <c r="P129" i="5" s="1"/>
  <c r="O130" i="5"/>
  <c r="N130" i="5"/>
  <c r="M130" i="5"/>
  <c r="M129" i="5" s="1"/>
  <c r="L130" i="5"/>
  <c r="K130" i="5"/>
  <c r="J130" i="5"/>
  <c r="I130" i="5"/>
  <c r="I129" i="5" s="1"/>
  <c r="H130" i="5"/>
  <c r="H129" i="5" s="1"/>
  <c r="G130" i="5"/>
  <c r="S129" i="5"/>
  <c r="Q129" i="5"/>
  <c r="O129" i="5"/>
  <c r="N129" i="5"/>
  <c r="L129" i="5"/>
  <c r="K129" i="5"/>
  <c r="J129" i="5"/>
  <c r="G129" i="5"/>
  <c r="T125" i="5"/>
  <c r="T124" i="5" s="1"/>
  <c r="S125" i="5"/>
  <c r="R125" i="5"/>
  <c r="Q125" i="5"/>
  <c r="Q124" i="5" s="1"/>
  <c r="P125" i="5"/>
  <c r="O125" i="5"/>
  <c r="N125" i="5"/>
  <c r="M125" i="5"/>
  <c r="M124" i="5" s="1"/>
  <c r="L125" i="5"/>
  <c r="L124" i="5" s="1"/>
  <c r="K125" i="5"/>
  <c r="J125" i="5"/>
  <c r="J124" i="5" s="1"/>
  <c r="I125" i="5"/>
  <c r="H125" i="5"/>
  <c r="H124" i="5" s="1"/>
  <c r="G125" i="5"/>
  <c r="S124" i="5"/>
  <c r="R124" i="5"/>
  <c r="P124" i="5"/>
  <c r="O124" i="5"/>
  <c r="N124" i="5"/>
  <c r="K124" i="5"/>
  <c r="I124" i="5"/>
  <c r="G124" i="5"/>
  <c r="T120" i="5"/>
  <c r="S120" i="5"/>
  <c r="R120" i="5"/>
  <c r="Q120" i="5"/>
  <c r="Q119" i="5" s="1"/>
  <c r="P120" i="5"/>
  <c r="P119" i="5" s="1"/>
  <c r="O120" i="5"/>
  <c r="N120" i="5"/>
  <c r="M120" i="5"/>
  <c r="L120" i="5"/>
  <c r="K120" i="5"/>
  <c r="J120" i="5"/>
  <c r="I120" i="5"/>
  <c r="I119" i="5" s="1"/>
  <c r="H120" i="5"/>
  <c r="G120" i="5"/>
  <c r="T119" i="5"/>
  <c r="S119" i="5"/>
  <c r="R119" i="5"/>
  <c r="O119" i="5"/>
  <c r="N119" i="5"/>
  <c r="M119" i="5"/>
  <c r="L119" i="5"/>
  <c r="K119" i="5"/>
  <c r="K7" i="5" s="1"/>
  <c r="J119" i="5"/>
  <c r="H119" i="5"/>
  <c r="G119" i="5"/>
  <c r="T117" i="5"/>
  <c r="T116" i="5" s="1"/>
  <c r="S117" i="5"/>
  <c r="R117" i="5"/>
  <c r="Q117" i="5"/>
  <c r="P117" i="5"/>
  <c r="O117" i="5"/>
  <c r="N117" i="5"/>
  <c r="M117" i="5"/>
  <c r="M116" i="5" s="1"/>
  <c r="L117" i="5"/>
  <c r="K117" i="5"/>
  <c r="J117" i="5"/>
  <c r="I117" i="5"/>
  <c r="I116" i="5" s="1"/>
  <c r="H117" i="5"/>
  <c r="H116" i="5" s="1"/>
  <c r="G117" i="5"/>
  <c r="S116" i="5"/>
  <c r="R116" i="5"/>
  <c r="Q116" i="5"/>
  <c r="P116" i="5"/>
  <c r="O116" i="5"/>
  <c r="N116" i="5"/>
  <c r="L116" i="5"/>
  <c r="K116" i="5"/>
  <c r="J116" i="5"/>
  <c r="G116" i="5"/>
  <c r="T112" i="5"/>
  <c r="S112" i="5"/>
  <c r="R112" i="5"/>
  <c r="Q112" i="5"/>
  <c r="Q111" i="5" s="1"/>
  <c r="P112" i="5"/>
  <c r="O112" i="5"/>
  <c r="N112" i="5"/>
  <c r="M112" i="5"/>
  <c r="L112" i="5"/>
  <c r="K112" i="5"/>
  <c r="J112" i="5"/>
  <c r="I112" i="5"/>
  <c r="H112" i="5"/>
  <c r="G112" i="5"/>
  <c r="T111" i="5"/>
  <c r="S111" i="5"/>
  <c r="R111" i="5"/>
  <c r="P111" i="5"/>
  <c r="O111" i="5"/>
  <c r="N111" i="5"/>
  <c r="M111" i="5"/>
  <c r="L111" i="5"/>
  <c r="K111" i="5"/>
  <c r="J111" i="5"/>
  <c r="I111" i="5"/>
  <c r="H111" i="5"/>
  <c r="G111" i="5"/>
  <c r="T108" i="5"/>
  <c r="S108" i="5"/>
  <c r="R108" i="5"/>
  <c r="Q108" i="5"/>
  <c r="P108" i="5"/>
  <c r="O108" i="5"/>
  <c r="N108" i="5"/>
  <c r="M108" i="5"/>
  <c r="L108" i="5"/>
  <c r="K108" i="5"/>
  <c r="J108" i="5"/>
  <c r="I108" i="5"/>
  <c r="I107" i="5" s="1"/>
  <c r="H108" i="5"/>
  <c r="G108" i="5"/>
  <c r="T107" i="5"/>
  <c r="S107" i="5"/>
  <c r="R107" i="5"/>
  <c r="Q107" i="5"/>
  <c r="P107" i="5"/>
  <c r="O107" i="5"/>
  <c r="N107" i="5"/>
  <c r="M107" i="5"/>
  <c r="L107" i="5"/>
  <c r="K107" i="5"/>
  <c r="J107" i="5"/>
  <c r="H107" i="5"/>
  <c r="G107" i="5"/>
  <c r="T103" i="5"/>
  <c r="S103" i="5"/>
  <c r="R103" i="5"/>
  <c r="Q103" i="5"/>
  <c r="P103" i="5"/>
  <c r="O103" i="5"/>
  <c r="N103" i="5"/>
  <c r="M103" i="5"/>
  <c r="M102" i="5" s="1"/>
  <c r="M7" i="5" s="1"/>
  <c r="L103" i="5"/>
  <c r="K103" i="5"/>
  <c r="J103" i="5"/>
  <c r="I103" i="5"/>
  <c r="H103" i="5"/>
  <c r="G103" i="5"/>
  <c r="T102" i="5"/>
  <c r="S102" i="5"/>
  <c r="R102" i="5"/>
  <c r="Q102" i="5"/>
  <c r="P102" i="5"/>
  <c r="O102" i="5"/>
  <c r="O7" i="5" s="1"/>
  <c r="N102" i="5"/>
  <c r="L102" i="5"/>
  <c r="K102" i="5"/>
  <c r="J102" i="5"/>
  <c r="I102" i="5"/>
  <c r="H102" i="5"/>
  <c r="G102" i="5"/>
  <c r="T100" i="5"/>
  <c r="S100" i="5"/>
  <c r="R100" i="5"/>
  <c r="Q100" i="5"/>
  <c r="Q99" i="5" s="1"/>
  <c r="P100" i="5"/>
  <c r="O100" i="5"/>
  <c r="N100" i="5"/>
  <c r="M100" i="5"/>
  <c r="L100" i="5"/>
  <c r="K100" i="5"/>
  <c r="J100" i="5"/>
  <c r="I100" i="5"/>
  <c r="H100" i="5"/>
  <c r="G100" i="5"/>
  <c r="T99" i="5"/>
  <c r="S99" i="5"/>
  <c r="S7" i="5" s="1"/>
  <c r="R99" i="5"/>
  <c r="P99" i="5"/>
  <c r="O99" i="5"/>
  <c r="N99" i="5"/>
  <c r="M99" i="5"/>
  <c r="L99" i="5"/>
  <c r="K99" i="5"/>
  <c r="J99" i="5"/>
  <c r="I99" i="5"/>
  <c r="H99" i="5"/>
  <c r="G99" i="5"/>
  <c r="G7" i="5" s="1"/>
  <c r="T96" i="5"/>
  <c r="S96" i="5"/>
  <c r="R96" i="5"/>
  <c r="Q96" i="5"/>
  <c r="P96" i="5"/>
  <c r="O96" i="5"/>
  <c r="N96" i="5"/>
  <c r="M96" i="5"/>
  <c r="L96" i="5"/>
  <c r="K96" i="5"/>
  <c r="J96" i="5"/>
  <c r="I96" i="5"/>
  <c r="I95" i="5" s="1"/>
  <c r="H96" i="5"/>
  <c r="G96" i="5"/>
  <c r="F96" i="5"/>
  <c r="T95" i="5"/>
  <c r="S95" i="5"/>
  <c r="R95" i="5"/>
  <c r="Q95" i="5"/>
  <c r="P95" i="5"/>
  <c r="O95" i="5"/>
  <c r="N95" i="5"/>
  <c r="M95" i="5"/>
  <c r="L95" i="5"/>
  <c r="K95" i="5"/>
  <c r="J95" i="5"/>
  <c r="H95" i="5"/>
  <c r="G95" i="5"/>
  <c r="T91" i="5"/>
  <c r="S91" i="5"/>
  <c r="R91" i="5"/>
  <c r="Q91" i="5"/>
  <c r="P91" i="5"/>
  <c r="O91" i="5"/>
  <c r="N91" i="5"/>
  <c r="N90" i="5" s="1"/>
  <c r="M91" i="5"/>
  <c r="L91" i="5"/>
  <c r="K91" i="5"/>
  <c r="J91" i="5"/>
  <c r="I91" i="5"/>
  <c r="H91" i="5"/>
  <c r="G91" i="5"/>
  <c r="T90" i="5"/>
  <c r="S90" i="5"/>
  <c r="R90" i="5"/>
  <c r="Q90" i="5"/>
  <c r="P90" i="5"/>
  <c r="O90" i="5"/>
  <c r="M90" i="5"/>
  <c r="L90" i="5"/>
  <c r="K90" i="5"/>
  <c r="J90" i="5"/>
  <c r="I90" i="5"/>
  <c r="H90" i="5"/>
  <c r="G90" i="5"/>
  <c r="T85" i="5"/>
  <c r="S85" i="5"/>
  <c r="R85" i="5"/>
  <c r="R84" i="5" s="1"/>
  <c r="Q85" i="5"/>
  <c r="P85" i="5"/>
  <c r="O85" i="5"/>
  <c r="N85" i="5"/>
  <c r="M85" i="5"/>
  <c r="L85" i="5"/>
  <c r="K85" i="5"/>
  <c r="J85" i="5"/>
  <c r="I85" i="5"/>
  <c r="H85" i="5"/>
  <c r="G85" i="5"/>
  <c r="T84" i="5"/>
  <c r="S84" i="5"/>
  <c r="Q84" i="5"/>
  <c r="P84" i="5"/>
  <c r="O84" i="5"/>
  <c r="N84" i="5"/>
  <c r="M84" i="5"/>
  <c r="L84" i="5"/>
  <c r="K84" i="5"/>
  <c r="J84" i="5"/>
  <c r="I84" i="5"/>
  <c r="H84" i="5"/>
  <c r="G84" i="5"/>
  <c r="T78" i="5"/>
  <c r="S78" i="5"/>
  <c r="R78" i="5"/>
  <c r="Q78" i="5"/>
  <c r="P78" i="5"/>
  <c r="O78" i="5"/>
  <c r="N78" i="5"/>
  <c r="M78" i="5"/>
  <c r="L78" i="5"/>
  <c r="K78" i="5"/>
  <c r="J78" i="5"/>
  <c r="J77" i="5" s="1"/>
  <c r="I78" i="5"/>
  <c r="H78" i="5"/>
  <c r="G78" i="5"/>
  <c r="T77" i="5"/>
  <c r="S77" i="5"/>
  <c r="R77" i="5"/>
  <c r="Q77" i="5"/>
  <c r="P77" i="5"/>
  <c r="O77" i="5"/>
  <c r="N77" i="5"/>
  <c r="M77" i="5"/>
  <c r="L77" i="5"/>
  <c r="K77" i="5"/>
  <c r="I77" i="5"/>
  <c r="H77" i="5"/>
  <c r="G77" i="5"/>
  <c r="T73" i="5"/>
  <c r="S73" i="5"/>
  <c r="R73" i="5"/>
  <c r="Q73" i="5"/>
  <c r="P73" i="5"/>
  <c r="O73" i="5"/>
  <c r="N73" i="5"/>
  <c r="N72" i="5" s="1"/>
  <c r="M73" i="5"/>
  <c r="L73" i="5"/>
  <c r="K73" i="5"/>
  <c r="J73" i="5"/>
  <c r="I73" i="5"/>
  <c r="H73" i="5"/>
  <c r="G73" i="5"/>
  <c r="T72" i="5"/>
  <c r="S72" i="5"/>
  <c r="R72" i="5"/>
  <c r="Q72" i="5"/>
  <c r="P72" i="5"/>
  <c r="O72" i="5"/>
  <c r="M72" i="5"/>
  <c r="L72" i="5"/>
  <c r="K72" i="5"/>
  <c r="J72" i="5"/>
  <c r="I72" i="5"/>
  <c r="H72" i="5"/>
  <c r="G72" i="5"/>
  <c r="T67" i="5"/>
  <c r="S67" i="5"/>
  <c r="R67" i="5"/>
  <c r="R66" i="5" s="1"/>
  <c r="Q67" i="5"/>
  <c r="P67" i="5"/>
  <c r="O67" i="5"/>
  <c r="N67" i="5"/>
  <c r="M67" i="5"/>
  <c r="L67" i="5"/>
  <c r="K67" i="5"/>
  <c r="J67" i="5"/>
  <c r="I67" i="5"/>
  <c r="H67" i="5"/>
  <c r="G67" i="5"/>
  <c r="T66" i="5"/>
  <c r="S66" i="5"/>
  <c r="Q66" i="5"/>
  <c r="P66" i="5"/>
  <c r="O66" i="5"/>
  <c r="N66" i="5"/>
  <c r="M66" i="5"/>
  <c r="L66" i="5"/>
  <c r="K66" i="5"/>
  <c r="J66" i="5"/>
  <c r="I66" i="5"/>
  <c r="H66" i="5"/>
  <c r="G66" i="5"/>
  <c r="T58" i="5"/>
  <c r="S58" i="5"/>
  <c r="R58" i="5"/>
  <c r="Q58" i="5"/>
  <c r="P58" i="5"/>
  <c r="O58" i="5"/>
  <c r="N58" i="5"/>
  <c r="M58" i="5"/>
  <c r="L58" i="5"/>
  <c r="K58" i="5"/>
  <c r="J58" i="5"/>
  <c r="J57" i="5" s="1"/>
  <c r="I58" i="5"/>
  <c r="H58" i="5"/>
  <c r="G58" i="5"/>
  <c r="T57" i="5"/>
  <c r="S57" i="5"/>
  <c r="R57" i="5"/>
  <c r="Q57" i="5"/>
  <c r="P57" i="5"/>
  <c r="O57" i="5"/>
  <c r="N57" i="5"/>
  <c r="M57" i="5"/>
  <c r="L57" i="5"/>
  <c r="K57" i="5"/>
  <c r="I57" i="5"/>
  <c r="H57" i="5"/>
  <c r="G57" i="5"/>
  <c r="T55" i="5"/>
  <c r="S55" i="5"/>
  <c r="R55" i="5"/>
  <c r="Q55" i="5"/>
  <c r="P55" i="5"/>
  <c r="O55" i="5"/>
  <c r="N55" i="5"/>
  <c r="N54" i="5" s="1"/>
  <c r="M55" i="5"/>
  <c r="L55" i="5"/>
  <c r="K55" i="5"/>
  <c r="J55" i="5"/>
  <c r="I55" i="5"/>
  <c r="H55" i="5"/>
  <c r="G55" i="5"/>
  <c r="T54" i="5"/>
  <c r="S54" i="5"/>
  <c r="R54" i="5"/>
  <c r="Q54" i="5"/>
  <c r="P54" i="5"/>
  <c r="O54" i="5"/>
  <c r="M54" i="5"/>
  <c r="L54" i="5"/>
  <c r="K54" i="5"/>
  <c r="J54" i="5"/>
  <c r="I54" i="5"/>
  <c r="H54" i="5"/>
  <c r="G54" i="5"/>
  <c r="T50" i="5"/>
  <c r="S50" i="5"/>
  <c r="R50" i="5"/>
  <c r="R49" i="5" s="1"/>
  <c r="Q50" i="5"/>
  <c r="P50" i="5"/>
  <c r="O50" i="5"/>
  <c r="N50" i="5"/>
  <c r="M50" i="5"/>
  <c r="L50" i="5"/>
  <c r="K50" i="5"/>
  <c r="J50" i="5"/>
  <c r="I50" i="5"/>
  <c r="H50" i="5"/>
  <c r="G50" i="5"/>
  <c r="T49" i="5"/>
  <c r="S49" i="5"/>
  <c r="Q49" i="5"/>
  <c r="P49" i="5"/>
  <c r="O49" i="5"/>
  <c r="N49" i="5"/>
  <c r="M49" i="5"/>
  <c r="L49" i="5"/>
  <c r="K49" i="5"/>
  <c r="J49" i="5"/>
  <c r="I49" i="5"/>
  <c r="H49" i="5"/>
  <c r="G49" i="5"/>
  <c r="T47" i="5"/>
  <c r="S47" i="5"/>
  <c r="R47" i="5"/>
  <c r="Q47" i="5"/>
  <c r="P47" i="5"/>
  <c r="O47" i="5"/>
  <c r="N47" i="5"/>
  <c r="M47" i="5"/>
  <c r="L47" i="5"/>
  <c r="K47" i="5"/>
  <c r="J47" i="5"/>
  <c r="J46" i="5" s="1"/>
  <c r="I47" i="5"/>
  <c r="H47" i="5"/>
  <c r="G47" i="5"/>
  <c r="T46" i="5"/>
  <c r="S46" i="5"/>
  <c r="R46" i="5"/>
  <c r="Q46" i="5"/>
  <c r="P46" i="5"/>
  <c r="O46" i="5"/>
  <c r="N46" i="5"/>
  <c r="M46" i="5"/>
  <c r="L46" i="5"/>
  <c r="K46" i="5"/>
  <c r="I46" i="5"/>
  <c r="H46" i="5"/>
  <c r="G46" i="5"/>
  <c r="T44" i="5"/>
  <c r="S44" i="5"/>
  <c r="R44" i="5"/>
  <c r="Q44" i="5"/>
  <c r="Q43" i="5" s="1"/>
  <c r="P44" i="5"/>
  <c r="O44" i="5"/>
  <c r="N44" i="5"/>
  <c r="N43" i="5" s="1"/>
  <c r="M44" i="5"/>
  <c r="L44" i="5"/>
  <c r="K44" i="5"/>
  <c r="J44" i="5"/>
  <c r="I44" i="5"/>
  <c r="H44" i="5"/>
  <c r="G44" i="5"/>
  <c r="T43" i="5"/>
  <c r="S43" i="5"/>
  <c r="R43" i="5"/>
  <c r="P43" i="5"/>
  <c r="O43" i="5"/>
  <c r="M43" i="5"/>
  <c r="L43" i="5"/>
  <c r="K43" i="5"/>
  <c r="J43" i="5"/>
  <c r="I43" i="5"/>
  <c r="H43" i="5"/>
  <c r="G43" i="5"/>
  <c r="T36" i="5"/>
  <c r="S36" i="5"/>
  <c r="R36" i="5"/>
  <c r="R35" i="5" s="1"/>
  <c r="Q36" i="5"/>
  <c r="P36" i="5"/>
  <c r="O36" i="5"/>
  <c r="N36" i="5"/>
  <c r="M36" i="5"/>
  <c r="L36" i="5"/>
  <c r="K36" i="5"/>
  <c r="J36" i="5"/>
  <c r="I36" i="5"/>
  <c r="H36" i="5"/>
  <c r="G36" i="5"/>
  <c r="T35" i="5"/>
  <c r="S35" i="5"/>
  <c r="Q35" i="5"/>
  <c r="P35" i="5"/>
  <c r="O35" i="5"/>
  <c r="N35" i="5"/>
  <c r="M35" i="5"/>
  <c r="L35" i="5"/>
  <c r="K35" i="5"/>
  <c r="J35" i="5"/>
  <c r="I35" i="5"/>
  <c r="H35" i="5"/>
  <c r="G35" i="5"/>
  <c r="T32" i="5"/>
  <c r="S32" i="5"/>
  <c r="R32" i="5"/>
  <c r="Q32" i="5"/>
  <c r="P32" i="5"/>
  <c r="O32" i="5"/>
  <c r="N32" i="5"/>
  <c r="M32" i="5"/>
  <c r="L32" i="5"/>
  <c r="K32" i="5"/>
  <c r="J32" i="5"/>
  <c r="J31" i="5" s="1"/>
  <c r="I32" i="5"/>
  <c r="H32" i="5"/>
  <c r="G32" i="5"/>
  <c r="T31" i="5"/>
  <c r="S31" i="5"/>
  <c r="R31" i="5"/>
  <c r="Q31" i="5"/>
  <c r="P31" i="5"/>
  <c r="O31" i="5"/>
  <c r="N31" i="5"/>
  <c r="M31" i="5"/>
  <c r="L31" i="5"/>
  <c r="K31" i="5"/>
  <c r="I31" i="5"/>
  <c r="H31" i="5"/>
  <c r="G31" i="5"/>
  <c r="T27" i="5"/>
  <c r="S27" i="5"/>
  <c r="R27" i="5"/>
  <c r="Q27" i="5"/>
  <c r="P27" i="5"/>
  <c r="O27" i="5"/>
  <c r="N27" i="5"/>
  <c r="N26" i="5" s="1"/>
  <c r="M27" i="5"/>
  <c r="L27" i="5"/>
  <c r="K27" i="5"/>
  <c r="J27" i="5"/>
  <c r="I27" i="5"/>
  <c r="H27" i="5"/>
  <c r="G27" i="5"/>
  <c r="T26" i="5"/>
  <c r="S26" i="5"/>
  <c r="R26" i="5"/>
  <c r="Q26" i="5"/>
  <c r="P26" i="5"/>
  <c r="O26" i="5"/>
  <c r="M26" i="5"/>
  <c r="L26" i="5"/>
  <c r="K26" i="5"/>
  <c r="J26" i="5"/>
  <c r="I26" i="5"/>
  <c r="H26" i="5"/>
  <c r="G26" i="5"/>
  <c r="T14" i="5"/>
  <c r="S14" i="5"/>
  <c r="R14" i="5"/>
  <c r="R13" i="5" s="1"/>
  <c r="Q14" i="5"/>
  <c r="P14" i="5"/>
  <c r="O14" i="5"/>
  <c r="N14" i="5"/>
  <c r="M14" i="5"/>
  <c r="L14" i="5"/>
  <c r="K14" i="5"/>
  <c r="J14" i="5"/>
  <c r="I14" i="5"/>
  <c r="H14" i="5"/>
  <c r="G14" i="5"/>
  <c r="T13" i="5"/>
  <c r="S13" i="5"/>
  <c r="Q13" i="5"/>
  <c r="P13" i="5"/>
  <c r="O13" i="5"/>
  <c r="N13" i="5"/>
  <c r="M13" i="5"/>
  <c r="L13" i="5"/>
  <c r="K13" i="5"/>
  <c r="J13" i="5"/>
  <c r="I13" i="5"/>
  <c r="H13" i="5"/>
  <c r="G13" i="5"/>
  <c r="T9" i="5"/>
  <c r="S9" i="5"/>
  <c r="R9" i="5"/>
  <c r="Q9" i="5"/>
  <c r="P9" i="5"/>
  <c r="O9" i="5"/>
  <c r="N9" i="5"/>
  <c r="M9" i="5"/>
  <c r="L9" i="5"/>
  <c r="K9" i="5"/>
  <c r="J9" i="5"/>
  <c r="J8" i="5" s="1"/>
  <c r="I9" i="5"/>
  <c r="H9" i="5"/>
  <c r="G9" i="5"/>
  <c r="T8" i="5"/>
  <c r="S8" i="5"/>
  <c r="R8" i="5"/>
  <c r="Q8" i="5"/>
  <c r="P8" i="5"/>
  <c r="O8" i="5"/>
  <c r="N8" i="5"/>
  <c r="M8" i="5"/>
  <c r="L8" i="5"/>
  <c r="L7" i="5" s="1"/>
  <c r="K8" i="5"/>
  <c r="I8" i="5"/>
  <c r="H8" i="5"/>
  <c r="G8" i="5"/>
  <c r="T90" i="9"/>
  <c r="T87" i="9" s="1"/>
  <c r="T86" i="9" s="1"/>
  <c r="S90" i="9"/>
  <c r="S87" i="9" s="1"/>
  <c r="S86" i="9" s="1"/>
  <c r="R90" i="9"/>
  <c r="Q90" i="9"/>
  <c r="P90" i="9"/>
  <c r="O90" i="9"/>
  <c r="N90" i="9"/>
  <c r="M90" i="9"/>
  <c r="L90" i="9"/>
  <c r="K90" i="9"/>
  <c r="J90" i="9"/>
  <c r="I90" i="9"/>
  <c r="H90" i="9"/>
  <c r="H87" i="9" s="1"/>
  <c r="H86" i="9" s="1"/>
  <c r="G90" i="9"/>
  <c r="G87" i="9" s="1"/>
  <c r="G86" i="9" s="1"/>
  <c r="T88" i="9"/>
  <c r="S88" i="9"/>
  <c r="R88" i="9"/>
  <c r="R87" i="9" s="1"/>
  <c r="R86" i="9" s="1"/>
  <c r="Q88" i="9"/>
  <c r="P88" i="9"/>
  <c r="O88" i="9"/>
  <c r="N88" i="9"/>
  <c r="M88" i="9"/>
  <c r="L88" i="9"/>
  <c r="L87" i="9" s="1"/>
  <c r="L86" i="9" s="1"/>
  <c r="K88" i="9"/>
  <c r="K87" i="9" s="1"/>
  <c r="K86" i="9" s="1"/>
  <c r="J88" i="9"/>
  <c r="J87" i="9" s="1"/>
  <c r="J86" i="9" s="1"/>
  <c r="I88" i="9"/>
  <c r="I87" i="9" s="1"/>
  <c r="I86" i="9" s="1"/>
  <c r="H88" i="9"/>
  <c r="G88" i="9"/>
  <c r="Q87" i="9"/>
  <c r="P87" i="9"/>
  <c r="O87" i="9"/>
  <c r="N87" i="9"/>
  <c r="N86" i="9" s="1"/>
  <c r="M87" i="9"/>
  <c r="M86" i="9" s="1"/>
  <c r="Q86" i="9"/>
  <c r="P86" i="9"/>
  <c r="O86" i="9"/>
  <c r="F86" i="9"/>
  <c r="T83" i="9"/>
  <c r="S83" i="9"/>
  <c r="R83" i="9"/>
  <c r="Q83" i="9"/>
  <c r="P83" i="9"/>
  <c r="P78" i="9" s="1"/>
  <c r="P77" i="9" s="1"/>
  <c r="O83" i="9"/>
  <c r="N83" i="9"/>
  <c r="M83" i="9"/>
  <c r="L83" i="9"/>
  <c r="K83" i="9"/>
  <c r="J83" i="9"/>
  <c r="I83" i="9"/>
  <c r="H83" i="9"/>
  <c r="G83" i="9"/>
  <c r="T79" i="9"/>
  <c r="T78" i="9" s="1"/>
  <c r="T77" i="9" s="1"/>
  <c r="S79" i="9"/>
  <c r="S78" i="9" s="1"/>
  <c r="S77" i="9" s="1"/>
  <c r="R79" i="9"/>
  <c r="R78" i="9" s="1"/>
  <c r="R77" i="9" s="1"/>
  <c r="Q79" i="9"/>
  <c r="Q78" i="9" s="1"/>
  <c r="Q77" i="9" s="1"/>
  <c r="P79" i="9"/>
  <c r="O79" i="9"/>
  <c r="O78" i="9" s="1"/>
  <c r="O77" i="9" s="1"/>
  <c r="N79" i="9"/>
  <c r="M79" i="9"/>
  <c r="L79" i="9"/>
  <c r="K79" i="9"/>
  <c r="J79" i="9"/>
  <c r="I79" i="9"/>
  <c r="I78" i="9" s="1"/>
  <c r="I77" i="9" s="1"/>
  <c r="H79" i="9"/>
  <c r="H78" i="9" s="1"/>
  <c r="H77" i="9" s="1"/>
  <c r="G79" i="9"/>
  <c r="G78" i="9" s="1"/>
  <c r="G77" i="9" s="1"/>
  <c r="N78" i="9"/>
  <c r="M78" i="9"/>
  <c r="L78" i="9"/>
  <c r="K78" i="9"/>
  <c r="K77" i="9" s="1"/>
  <c r="J78" i="9"/>
  <c r="J77" i="9" s="1"/>
  <c r="N77" i="9"/>
  <c r="M77" i="9"/>
  <c r="L77" i="9"/>
  <c r="T75" i="9"/>
  <c r="S75" i="9"/>
  <c r="R75" i="9"/>
  <c r="Q75" i="9"/>
  <c r="P75" i="9"/>
  <c r="O75" i="9"/>
  <c r="N75" i="9"/>
  <c r="M75" i="9"/>
  <c r="L75" i="9"/>
  <c r="L72" i="9" s="1"/>
  <c r="K75" i="9"/>
  <c r="J75" i="9"/>
  <c r="I75" i="9"/>
  <c r="H75" i="9"/>
  <c r="G75" i="9"/>
  <c r="T73" i="9"/>
  <c r="S73" i="9"/>
  <c r="R73" i="9"/>
  <c r="Q73" i="9"/>
  <c r="Q72" i="9" s="1"/>
  <c r="P73" i="9"/>
  <c r="P72" i="9" s="1"/>
  <c r="O73" i="9"/>
  <c r="O72" i="9" s="1"/>
  <c r="N73" i="9"/>
  <c r="N72" i="9" s="1"/>
  <c r="M73" i="9"/>
  <c r="M72" i="9" s="1"/>
  <c r="L73" i="9"/>
  <c r="K73" i="9"/>
  <c r="J73" i="9"/>
  <c r="I73" i="9"/>
  <c r="H73" i="9"/>
  <c r="G73" i="9"/>
  <c r="T72" i="9"/>
  <c r="S72" i="9"/>
  <c r="R72" i="9"/>
  <c r="K72" i="9"/>
  <c r="J72" i="9"/>
  <c r="I72" i="9"/>
  <c r="H72" i="9"/>
  <c r="G72" i="9"/>
  <c r="T69" i="9"/>
  <c r="T57" i="9" s="1"/>
  <c r="T56" i="9" s="1"/>
  <c r="S69" i="9"/>
  <c r="R69" i="9"/>
  <c r="Q69" i="9"/>
  <c r="P69" i="9"/>
  <c r="O69" i="9"/>
  <c r="N69" i="9"/>
  <c r="M69" i="9"/>
  <c r="L69" i="9"/>
  <c r="K69" i="9"/>
  <c r="J69" i="9"/>
  <c r="I69" i="9"/>
  <c r="I57" i="9" s="1"/>
  <c r="I56" i="9" s="1"/>
  <c r="H69" i="9"/>
  <c r="H57" i="9" s="1"/>
  <c r="H56" i="9" s="1"/>
  <c r="G69" i="9"/>
  <c r="T64" i="9"/>
  <c r="S64" i="9"/>
  <c r="R64" i="9"/>
  <c r="Q64" i="9"/>
  <c r="P64" i="9"/>
  <c r="O64" i="9"/>
  <c r="N64" i="9"/>
  <c r="M64" i="9"/>
  <c r="L64" i="9"/>
  <c r="K64" i="9"/>
  <c r="K57" i="9" s="1"/>
  <c r="K56" i="9" s="1"/>
  <c r="J64" i="9"/>
  <c r="J57" i="9" s="1"/>
  <c r="J56" i="9" s="1"/>
  <c r="I64" i="9"/>
  <c r="H64" i="9"/>
  <c r="G64" i="9"/>
  <c r="T58" i="9"/>
  <c r="S58" i="9"/>
  <c r="R58" i="9"/>
  <c r="Q58" i="9"/>
  <c r="P58" i="9"/>
  <c r="O58" i="9"/>
  <c r="N58" i="9"/>
  <c r="M58" i="9"/>
  <c r="M57" i="9" s="1"/>
  <c r="M56" i="9" s="1"/>
  <c r="L58" i="9"/>
  <c r="L57" i="9" s="1"/>
  <c r="L56" i="9" s="1"/>
  <c r="K58" i="9"/>
  <c r="J58" i="9"/>
  <c r="I58" i="9"/>
  <c r="H58" i="9"/>
  <c r="G58" i="9"/>
  <c r="S57" i="9"/>
  <c r="R57" i="9"/>
  <c r="Q57" i="9"/>
  <c r="P57" i="9"/>
  <c r="O57" i="9"/>
  <c r="O56" i="9" s="1"/>
  <c r="N57" i="9"/>
  <c r="N56" i="9" s="1"/>
  <c r="G57" i="9"/>
  <c r="S56" i="9"/>
  <c r="R56" i="9"/>
  <c r="Q56" i="9"/>
  <c r="P56" i="9"/>
  <c r="G56" i="9"/>
  <c r="T52" i="9"/>
  <c r="S52" i="9"/>
  <c r="S37" i="9" s="1"/>
  <c r="R52" i="9"/>
  <c r="R37" i="9" s="1"/>
  <c r="Q52" i="9"/>
  <c r="P52" i="9"/>
  <c r="O52" i="9"/>
  <c r="N52" i="9"/>
  <c r="M52" i="9"/>
  <c r="L52" i="9"/>
  <c r="K52" i="9"/>
  <c r="J52" i="9"/>
  <c r="I52" i="9"/>
  <c r="H52" i="9"/>
  <c r="G52" i="9"/>
  <c r="G37" i="9" s="1"/>
  <c r="T44" i="9"/>
  <c r="T38" i="9" s="1"/>
  <c r="T37" i="9" s="1"/>
  <c r="S44" i="9"/>
  <c r="R44" i="9"/>
  <c r="Q44" i="9"/>
  <c r="P44" i="9"/>
  <c r="O44" i="9"/>
  <c r="N44" i="9"/>
  <c r="M44" i="9"/>
  <c r="L44" i="9"/>
  <c r="K44" i="9"/>
  <c r="J44" i="9"/>
  <c r="I44" i="9"/>
  <c r="I38" i="9" s="1"/>
  <c r="I37" i="9" s="1"/>
  <c r="H44" i="9"/>
  <c r="H38" i="9" s="1"/>
  <c r="H37" i="9" s="1"/>
  <c r="G44" i="9"/>
  <c r="T39" i="9"/>
  <c r="S39" i="9"/>
  <c r="R39" i="9"/>
  <c r="Q39" i="9"/>
  <c r="P39" i="9"/>
  <c r="O39" i="9"/>
  <c r="N39" i="9"/>
  <c r="M39" i="9"/>
  <c r="L39" i="9"/>
  <c r="K39" i="9"/>
  <c r="K38" i="9" s="1"/>
  <c r="K37" i="9" s="1"/>
  <c r="J39" i="9"/>
  <c r="J38" i="9" s="1"/>
  <c r="J37" i="9" s="1"/>
  <c r="I39" i="9"/>
  <c r="H39" i="9"/>
  <c r="G39" i="9"/>
  <c r="S38" i="9"/>
  <c r="R38" i="9"/>
  <c r="Q38" i="9"/>
  <c r="P38" i="9"/>
  <c r="O38" i="9"/>
  <c r="N38" i="9"/>
  <c r="M38" i="9"/>
  <c r="M37" i="9" s="1"/>
  <c r="L38" i="9"/>
  <c r="L37" i="9" s="1"/>
  <c r="G38" i="9"/>
  <c r="Q37" i="9"/>
  <c r="P37" i="9"/>
  <c r="O37" i="9"/>
  <c r="N37" i="9"/>
  <c r="T31" i="9"/>
  <c r="S31" i="9"/>
  <c r="R31" i="9"/>
  <c r="Q31" i="9"/>
  <c r="P31" i="9"/>
  <c r="O31" i="9"/>
  <c r="N31" i="9"/>
  <c r="M31" i="9"/>
  <c r="L31" i="9"/>
  <c r="K31" i="9"/>
  <c r="J31" i="9"/>
  <c r="H31" i="9"/>
  <c r="G31" i="9"/>
  <c r="T27" i="9"/>
  <c r="S27" i="9"/>
  <c r="R27" i="9"/>
  <c r="R9" i="9" s="1"/>
  <c r="Q27" i="9"/>
  <c r="Q9" i="9" s="1"/>
  <c r="Q8" i="9" s="1"/>
  <c r="P27" i="9"/>
  <c r="O27" i="9"/>
  <c r="N27" i="9"/>
  <c r="N9" i="9" s="1"/>
  <c r="N8" i="9" s="1"/>
  <c r="M27" i="9"/>
  <c r="L27" i="9"/>
  <c r="K27" i="9"/>
  <c r="J27" i="9"/>
  <c r="I27" i="9"/>
  <c r="H27" i="9"/>
  <c r="G27" i="9"/>
  <c r="T10" i="9"/>
  <c r="T9" i="9" s="1"/>
  <c r="S10" i="9"/>
  <c r="S9" i="9" s="1"/>
  <c r="S8" i="9" s="1"/>
  <c r="R10" i="9"/>
  <c r="Q10" i="9"/>
  <c r="P10" i="9"/>
  <c r="P9" i="9" s="1"/>
  <c r="P8" i="9" s="1"/>
  <c r="O10" i="9"/>
  <c r="N10" i="9"/>
  <c r="M10" i="9"/>
  <c r="L10" i="9"/>
  <c r="K10" i="9"/>
  <c r="J10" i="9"/>
  <c r="I10" i="9"/>
  <c r="H10" i="9"/>
  <c r="H9" i="9" s="1"/>
  <c r="G10" i="9"/>
  <c r="G9" i="9" s="1"/>
  <c r="G8" i="9" s="1"/>
  <c r="O9" i="9"/>
  <c r="M9" i="9"/>
  <c r="L9" i="9"/>
  <c r="K9" i="9"/>
  <c r="J9" i="9"/>
  <c r="J8" i="9" s="1"/>
  <c r="I9" i="9"/>
  <c r="I8" i="9" s="1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T31" i="8"/>
  <c r="S31" i="8"/>
  <c r="R31" i="8"/>
  <c r="Q31" i="8"/>
  <c r="P31" i="8"/>
  <c r="O31" i="8"/>
  <c r="N31" i="8"/>
  <c r="M31" i="8"/>
  <c r="L31" i="8"/>
  <c r="K31" i="8"/>
  <c r="K24" i="8" s="1"/>
  <c r="J31" i="8"/>
  <c r="I31" i="8"/>
  <c r="H31" i="8"/>
  <c r="G31" i="8"/>
  <c r="G24" i="8" s="1"/>
  <c r="T25" i="8"/>
  <c r="S25" i="8"/>
  <c r="R25" i="8"/>
  <c r="Q25" i="8"/>
  <c r="P25" i="8"/>
  <c r="O25" i="8"/>
  <c r="N25" i="8"/>
  <c r="M25" i="8"/>
  <c r="M24" i="8" s="1"/>
  <c r="L25" i="8"/>
  <c r="K25" i="8"/>
  <c r="J25" i="8"/>
  <c r="J24" i="8" s="1"/>
  <c r="I25" i="8"/>
  <c r="I24" i="8" s="1"/>
  <c r="H25" i="8"/>
  <c r="G25" i="8"/>
  <c r="T24" i="8"/>
  <c r="S24" i="8"/>
  <c r="R24" i="8"/>
  <c r="Q24" i="8"/>
  <c r="P24" i="8"/>
  <c r="O24" i="8"/>
  <c r="N24" i="8"/>
  <c r="L24" i="8"/>
  <c r="H24" i="8"/>
  <c r="T20" i="8"/>
  <c r="S20" i="8"/>
  <c r="R20" i="8"/>
  <c r="Q20" i="8"/>
  <c r="Q19" i="8" s="1"/>
  <c r="P20" i="8"/>
  <c r="O20" i="8"/>
  <c r="N20" i="8"/>
  <c r="N19" i="8" s="1"/>
  <c r="N7" i="8" s="1"/>
  <c r="M20" i="8"/>
  <c r="M19" i="8" s="1"/>
  <c r="L20" i="8"/>
  <c r="L19" i="8" s="1"/>
  <c r="K20" i="8"/>
  <c r="J20" i="8"/>
  <c r="I20" i="8"/>
  <c r="I19" i="8" s="1"/>
  <c r="H20" i="8"/>
  <c r="G20" i="8"/>
  <c r="T19" i="8"/>
  <c r="S19" i="8"/>
  <c r="S7" i="8" s="1"/>
  <c r="R19" i="8"/>
  <c r="P19" i="8"/>
  <c r="O19" i="8"/>
  <c r="K19" i="8"/>
  <c r="J19" i="8"/>
  <c r="H19" i="8"/>
  <c r="G19" i="8"/>
  <c r="G7" i="8" s="1"/>
  <c r="T16" i="8"/>
  <c r="S16" i="8"/>
  <c r="R16" i="8"/>
  <c r="R15" i="8" s="1"/>
  <c r="R7" i="8" s="1"/>
  <c r="Q16" i="8"/>
  <c r="Q15" i="8" s="1"/>
  <c r="P16" i="8"/>
  <c r="P15" i="8" s="1"/>
  <c r="P7" i="8" s="1"/>
  <c r="O16" i="8"/>
  <c r="N16" i="8"/>
  <c r="M16" i="8"/>
  <c r="L16" i="8"/>
  <c r="K16" i="8"/>
  <c r="J16" i="8"/>
  <c r="I16" i="8"/>
  <c r="I15" i="8" s="1"/>
  <c r="H16" i="8"/>
  <c r="G16" i="8"/>
  <c r="T15" i="8"/>
  <c r="T7" i="8" s="1"/>
  <c r="S15" i="8"/>
  <c r="O15" i="8"/>
  <c r="N15" i="8"/>
  <c r="M15" i="8"/>
  <c r="L15" i="8"/>
  <c r="K15" i="8"/>
  <c r="J15" i="8"/>
  <c r="H15" i="8"/>
  <c r="H7" i="8" s="1"/>
  <c r="G15" i="8"/>
  <c r="T9" i="8"/>
  <c r="S9" i="8"/>
  <c r="R9" i="8"/>
  <c r="Q9" i="8"/>
  <c r="P9" i="8"/>
  <c r="O9" i="8"/>
  <c r="N9" i="8"/>
  <c r="M9" i="8"/>
  <c r="M8" i="8" s="1"/>
  <c r="L9" i="8"/>
  <c r="K9" i="8"/>
  <c r="J9" i="8"/>
  <c r="J8" i="8" s="1"/>
  <c r="I9" i="8"/>
  <c r="H9" i="8"/>
  <c r="G9" i="8"/>
  <c r="T8" i="8"/>
  <c r="S8" i="8"/>
  <c r="R8" i="8"/>
  <c r="Q8" i="8"/>
  <c r="P8" i="8"/>
  <c r="O8" i="8"/>
  <c r="O7" i="8" s="1"/>
  <c r="N8" i="8"/>
  <c r="L8" i="8"/>
  <c r="L7" i="8" s="1"/>
  <c r="K8" i="8"/>
  <c r="I8" i="8"/>
  <c r="H8" i="8"/>
  <c r="G8" i="8"/>
  <c r="T18" i="7"/>
  <c r="S18" i="7"/>
  <c r="R18" i="7"/>
  <c r="Q18" i="7"/>
  <c r="P18" i="7"/>
  <c r="O18" i="7"/>
  <c r="N18" i="7"/>
  <c r="N17" i="7" s="1"/>
  <c r="M18" i="7"/>
  <c r="L18" i="7"/>
  <c r="K18" i="7"/>
  <c r="J18" i="7"/>
  <c r="J17" i="7" s="1"/>
  <c r="I18" i="7"/>
  <c r="I17" i="7" s="1"/>
  <c r="I7" i="7" s="1"/>
  <c r="H18" i="7"/>
  <c r="G18" i="7"/>
  <c r="T17" i="7"/>
  <c r="S17" i="7"/>
  <c r="R17" i="7"/>
  <c r="Q17" i="7"/>
  <c r="P17" i="7"/>
  <c r="O17" i="7"/>
  <c r="M17" i="7"/>
  <c r="L17" i="7"/>
  <c r="K17" i="7"/>
  <c r="K7" i="7" s="1"/>
  <c r="H17" i="7"/>
  <c r="G17" i="7"/>
  <c r="T13" i="7"/>
  <c r="S13" i="7"/>
  <c r="R13" i="7"/>
  <c r="R12" i="7" s="1"/>
  <c r="Q13" i="7"/>
  <c r="P13" i="7"/>
  <c r="O13" i="7"/>
  <c r="N13" i="7"/>
  <c r="N12" i="7" s="1"/>
  <c r="N7" i="7" s="1"/>
  <c r="M13" i="7"/>
  <c r="M12" i="7" s="1"/>
  <c r="M7" i="7" s="1"/>
  <c r="L13" i="7"/>
  <c r="L12" i="7" s="1"/>
  <c r="K13" i="7"/>
  <c r="J13" i="7"/>
  <c r="I13" i="7"/>
  <c r="H13" i="7"/>
  <c r="G13" i="7"/>
  <c r="T12" i="7"/>
  <c r="S12" i="7"/>
  <c r="Q12" i="7"/>
  <c r="P12" i="7"/>
  <c r="P7" i="7" s="1"/>
  <c r="O12" i="7"/>
  <c r="O7" i="7" s="1"/>
  <c r="K12" i="7"/>
  <c r="J12" i="7"/>
  <c r="I12" i="7"/>
  <c r="H12" i="7"/>
  <c r="G12" i="7"/>
  <c r="T9" i="7"/>
  <c r="S9" i="7"/>
  <c r="R9" i="7"/>
  <c r="R8" i="7" s="1"/>
  <c r="R7" i="7" s="1"/>
  <c r="Q9" i="7"/>
  <c r="Q8" i="7" s="1"/>
  <c r="Q7" i="7" s="1"/>
  <c r="P9" i="7"/>
  <c r="O9" i="7"/>
  <c r="N9" i="7"/>
  <c r="M9" i="7"/>
  <c r="L9" i="7"/>
  <c r="K9" i="7"/>
  <c r="J9" i="7"/>
  <c r="J8" i="7" s="1"/>
  <c r="J7" i="7" s="1"/>
  <c r="I9" i="7"/>
  <c r="H9" i="7"/>
  <c r="G9" i="7"/>
  <c r="T8" i="7"/>
  <c r="T7" i="7" s="1"/>
  <c r="S8" i="7"/>
  <c r="S7" i="7" s="1"/>
  <c r="P8" i="7"/>
  <c r="O8" i="7"/>
  <c r="N8" i="7"/>
  <c r="M8" i="7"/>
  <c r="L8" i="7"/>
  <c r="L7" i="7" s="1"/>
  <c r="K8" i="7"/>
  <c r="I8" i="7"/>
  <c r="H8" i="7"/>
  <c r="H7" i="7" s="1"/>
  <c r="G8" i="7"/>
  <c r="G7" i="7" s="1"/>
  <c r="T10" i="6"/>
  <c r="S10" i="6"/>
  <c r="S9" i="6" s="1"/>
  <c r="S8" i="6" s="1"/>
  <c r="R10" i="6"/>
  <c r="Q10" i="6"/>
  <c r="P10" i="6"/>
  <c r="O10" i="6"/>
  <c r="O9" i="6" s="1"/>
  <c r="O8" i="6" s="1"/>
  <c r="N10" i="6"/>
  <c r="M10" i="6"/>
  <c r="L10" i="6"/>
  <c r="K10" i="6"/>
  <c r="J10" i="6"/>
  <c r="J9" i="6" s="1"/>
  <c r="J8" i="6" s="1"/>
  <c r="I10" i="6"/>
  <c r="I9" i="6" s="1"/>
  <c r="I8" i="6" s="1"/>
  <c r="H10" i="6"/>
  <c r="G10" i="6"/>
  <c r="T9" i="6"/>
  <c r="R9" i="6"/>
  <c r="Q9" i="6"/>
  <c r="Q8" i="6" s="1"/>
  <c r="P9" i="6"/>
  <c r="N9" i="6"/>
  <c r="M9" i="6"/>
  <c r="L9" i="6"/>
  <c r="L8" i="6" s="1"/>
  <c r="K9" i="6"/>
  <c r="K8" i="6" s="1"/>
  <c r="H9" i="6"/>
  <c r="G9" i="6"/>
  <c r="T8" i="6"/>
  <c r="R8" i="6"/>
  <c r="P8" i="6"/>
  <c r="N8" i="6"/>
  <c r="M8" i="6"/>
  <c r="H8" i="6"/>
  <c r="G8" i="6"/>
  <c r="T27" i="4"/>
  <c r="S27" i="4"/>
  <c r="R27" i="4"/>
  <c r="R26" i="4" s="1"/>
  <c r="Q27" i="4"/>
  <c r="Q26" i="4" s="1"/>
  <c r="P27" i="4"/>
  <c r="O27" i="4"/>
  <c r="N27" i="4"/>
  <c r="M27" i="4"/>
  <c r="L27" i="4"/>
  <c r="K27" i="4"/>
  <c r="J27" i="4"/>
  <c r="J26" i="4" s="1"/>
  <c r="I27" i="4"/>
  <c r="I26" i="4" s="1"/>
  <c r="H27" i="4"/>
  <c r="G27" i="4"/>
  <c r="T26" i="4"/>
  <c r="S26" i="4"/>
  <c r="P26" i="4"/>
  <c r="O26" i="4"/>
  <c r="N26" i="4"/>
  <c r="M26" i="4"/>
  <c r="L26" i="4"/>
  <c r="K26" i="4"/>
  <c r="H26" i="4"/>
  <c r="G26" i="4"/>
  <c r="T22" i="4"/>
  <c r="S22" i="4"/>
  <c r="R22" i="4"/>
  <c r="Q22" i="4"/>
  <c r="Q21" i="4" s="1"/>
  <c r="P22" i="4"/>
  <c r="O22" i="4"/>
  <c r="N22" i="4"/>
  <c r="N21" i="4" s="1"/>
  <c r="M22" i="4"/>
  <c r="M21" i="4" s="1"/>
  <c r="L22" i="4"/>
  <c r="K22" i="4"/>
  <c r="J22" i="4"/>
  <c r="I22" i="4"/>
  <c r="I21" i="4" s="1"/>
  <c r="H22" i="4"/>
  <c r="G22" i="4"/>
  <c r="T21" i="4"/>
  <c r="S21" i="4"/>
  <c r="R21" i="4"/>
  <c r="P21" i="4"/>
  <c r="O21" i="4"/>
  <c r="L21" i="4"/>
  <c r="K21" i="4"/>
  <c r="J21" i="4"/>
  <c r="H21" i="4"/>
  <c r="G21" i="4"/>
  <c r="T19" i="4"/>
  <c r="S19" i="4"/>
  <c r="R19" i="4"/>
  <c r="R18" i="4" s="1"/>
  <c r="R8" i="4" s="1"/>
  <c r="Q19" i="4"/>
  <c r="Q18" i="4" s="1"/>
  <c r="Q8" i="4" s="1"/>
  <c r="P19" i="4"/>
  <c r="O19" i="4"/>
  <c r="N19" i="4"/>
  <c r="M19" i="4"/>
  <c r="M18" i="4" s="1"/>
  <c r="L19" i="4"/>
  <c r="K19" i="4"/>
  <c r="J19" i="4"/>
  <c r="I19" i="4"/>
  <c r="I18" i="4" s="1"/>
  <c r="H19" i="4"/>
  <c r="G19" i="4"/>
  <c r="T18" i="4"/>
  <c r="S18" i="4"/>
  <c r="S8" i="4" s="1"/>
  <c r="P18" i="4"/>
  <c r="O18" i="4"/>
  <c r="N18" i="4"/>
  <c r="L18" i="4"/>
  <c r="K18" i="4"/>
  <c r="J18" i="4"/>
  <c r="H18" i="4"/>
  <c r="G18" i="4"/>
  <c r="T14" i="4"/>
  <c r="S14" i="4"/>
  <c r="R14" i="4"/>
  <c r="Q14" i="4"/>
  <c r="P14" i="4"/>
  <c r="O14" i="4"/>
  <c r="N14" i="4"/>
  <c r="M14" i="4"/>
  <c r="L14" i="4"/>
  <c r="K14" i="4"/>
  <c r="J14" i="4"/>
  <c r="J13" i="4" s="1"/>
  <c r="J8" i="4" s="1"/>
  <c r="I14" i="4"/>
  <c r="I13" i="4" s="1"/>
  <c r="I8" i="4" s="1"/>
  <c r="H14" i="4"/>
  <c r="G14" i="4"/>
  <c r="T13" i="4"/>
  <c r="S13" i="4"/>
  <c r="R13" i="4"/>
  <c r="Q13" i="4"/>
  <c r="P13" i="4"/>
  <c r="O13" i="4"/>
  <c r="N13" i="4"/>
  <c r="M13" i="4"/>
  <c r="L13" i="4"/>
  <c r="L8" i="4" s="1"/>
  <c r="K13" i="4"/>
  <c r="K8" i="4" s="1"/>
  <c r="H13" i="4"/>
  <c r="G13" i="4"/>
  <c r="T10" i="4"/>
  <c r="S10" i="4"/>
  <c r="R10" i="4"/>
  <c r="Q10" i="4"/>
  <c r="P10" i="4"/>
  <c r="O10" i="4"/>
  <c r="N10" i="4"/>
  <c r="N9" i="4" s="1"/>
  <c r="M10" i="4"/>
  <c r="M9" i="4" s="1"/>
  <c r="L10" i="4"/>
  <c r="K10" i="4"/>
  <c r="J10" i="4"/>
  <c r="I10" i="4"/>
  <c r="H10" i="4"/>
  <c r="G10" i="4"/>
  <c r="G9" i="4" s="1"/>
  <c r="G8" i="4" s="1"/>
  <c r="T9" i="4"/>
  <c r="S9" i="4"/>
  <c r="R9" i="4"/>
  <c r="Q9" i="4"/>
  <c r="P9" i="4"/>
  <c r="P8" i="4" s="1"/>
  <c r="O9" i="4"/>
  <c r="O8" i="4" s="1"/>
  <c r="L9" i="4"/>
  <c r="K9" i="4"/>
  <c r="J9" i="4"/>
  <c r="I9" i="4"/>
  <c r="H9" i="4"/>
  <c r="T8" i="4"/>
  <c r="H8" i="4"/>
  <c r="T10" i="3"/>
  <c r="S10" i="3"/>
  <c r="R10" i="3"/>
  <c r="Q10" i="3"/>
  <c r="P10" i="3"/>
  <c r="O10" i="3"/>
  <c r="N10" i="3"/>
  <c r="M10" i="3"/>
  <c r="L10" i="3"/>
  <c r="K10" i="3"/>
  <c r="J10" i="3"/>
  <c r="J9" i="3" s="1"/>
  <c r="J8" i="3" s="1"/>
  <c r="I10" i="3"/>
  <c r="I9" i="3" s="1"/>
  <c r="I8" i="3" s="1"/>
  <c r="H10" i="3"/>
  <c r="G10" i="3"/>
  <c r="T9" i="3"/>
  <c r="S9" i="3"/>
  <c r="R9" i="3"/>
  <c r="Q9" i="3"/>
  <c r="P9" i="3"/>
  <c r="O9" i="3"/>
  <c r="N9" i="3"/>
  <c r="M9" i="3"/>
  <c r="L9" i="3"/>
  <c r="L8" i="3" s="1"/>
  <c r="K9" i="3"/>
  <c r="K8" i="3" s="1"/>
  <c r="H9" i="3"/>
  <c r="G9" i="3"/>
  <c r="T8" i="3"/>
  <c r="S8" i="3"/>
  <c r="R8" i="3"/>
  <c r="Q8" i="3"/>
  <c r="P8" i="3"/>
  <c r="O8" i="3"/>
  <c r="N8" i="3"/>
  <c r="M8" i="3"/>
  <c r="H8" i="3"/>
  <c r="G8" i="3"/>
  <c r="T39" i="2"/>
  <c r="S39" i="2"/>
  <c r="R39" i="2"/>
  <c r="R38" i="2" s="1"/>
  <c r="Q39" i="2"/>
  <c r="Q38" i="2" s="1"/>
  <c r="Q9" i="2" s="1"/>
  <c r="P39" i="2"/>
  <c r="P38" i="2" s="1"/>
  <c r="O39" i="2"/>
  <c r="O38" i="2" s="1"/>
  <c r="N39" i="2"/>
  <c r="M39" i="2"/>
  <c r="L39" i="2"/>
  <c r="L38" i="2" s="1"/>
  <c r="K39" i="2"/>
  <c r="J39" i="2"/>
  <c r="I39" i="2"/>
  <c r="H39" i="2"/>
  <c r="H38" i="2" s="1"/>
  <c r="G39" i="2"/>
  <c r="G38" i="2" s="1"/>
  <c r="T38" i="2"/>
  <c r="S38" i="2"/>
  <c r="N38" i="2"/>
  <c r="M38" i="2"/>
  <c r="K38" i="2"/>
  <c r="J38" i="2"/>
  <c r="I38" i="2"/>
  <c r="T36" i="2"/>
  <c r="T35" i="2" s="1"/>
  <c r="S36" i="2"/>
  <c r="S35" i="2" s="1"/>
  <c r="R36" i="2"/>
  <c r="Q36" i="2"/>
  <c r="P36" i="2"/>
  <c r="P35" i="2" s="1"/>
  <c r="O36" i="2"/>
  <c r="N36" i="2"/>
  <c r="M36" i="2"/>
  <c r="L36" i="2"/>
  <c r="L35" i="2" s="1"/>
  <c r="K36" i="2"/>
  <c r="K35" i="2" s="1"/>
  <c r="J36" i="2"/>
  <c r="I36" i="2"/>
  <c r="H36" i="2"/>
  <c r="H35" i="2" s="1"/>
  <c r="G36" i="2"/>
  <c r="G35" i="2" s="1"/>
  <c r="R35" i="2"/>
  <c r="Q35" i="2"/>
  <c r="O35" i="2"/>
  <c r="N35" i="2"/>
  <c r="M35" i="2"/>
  <c r="J35" i="2"/>
  <c r="I35" i="2"/>
  <c r="T33" i="2"/>
  <c r="T32" i="2" s="1"/>
  <c r="S33" i="2"/>
  <c r="R33" i="2"/>
  <c r="Q33" i="2"/>
  <c r="P33" i="2"/>
  <c r="P32" i="2" s="1"/>
  <c r="O33" i="2"/>
  <c r="O32" i="2" s="1"/>
  <c r="N33" i="2"/>
  <c r="M33" i="2"/>
  <c r="L33" i="2"/>
  <c r="L32" i="2" s="1"/>
  <c r="K33" i="2"/>
  <c r="K32" i="2" s="1"/>
  <c r="J33" i="2"/>
  <c r="I33" i="2"/>
  <c r="H33" i="2"/>
  <c r="H32" i="2" s="1"/>
  <c r="G33" i="2"/>
  <c r="G32" i="2" s="1"/>
  <c r="S32" i="2"/>
  <c r="R32" i="2"/>
  <c r="Q32" i="2"/>
  <c r="N32" i="2"/>
  <c r="M32" i="2"/>
  <c r="J32" i="2"/>
  <c r="I32" i="2"/>
  <c r="T30" i="2"/>
  <c r="T29" i="2" s="1"/>
  <c r="S30" i="2"/>
  <c r="S29" i="2" s="1"/>
  <c r="R30" i="2"/>
  <c r="Q30" i="2"/>
  <c r="P30" i="2"/>
  <c r="P29" i="2" s="1"/>
  <c r="O30" i="2"/>
  <c r="O29" i="2" s="1"/>
  <c r="N30" i="2"/>
  <c r="M30" i="2"/>
  <c r="L30" i="2"/>
  <c r="L29" i="2" s="1"/>
  <c r="K30" i="2"/>
  <c r="J30" i="2"/>
  <c r="I30" i="2"/>
  <c r="H30" i="2"/>
  <c r="H29" i="2" s="1"/>
  <c r="G30" i="2"/>
  <c r="G29" i="2" s="1"/>
  <c r="R29" i="2"/>
  <c r="Q29" i="2"/>
  <c r="N29" i="2"/>
  <c r="M29" i="2"/>
  <c r="K29" i="2"/>
  <c r="J29" i="2"/>
  <c r="I29" i="2"/>
  <c r="T25" i="2"/>
  <c r="T24" i="2" s="1"/>
  <c r="S25" i="2"/>
  <c r="S24" i="2" s="1"/>
  <c r="R25" i="2"/>
  <c r="Q25" i="2"/>
  <c r="P25" i="2"/>
  <c r="P24" i="2" s="1"/>
  <c r="O25" i="2"/>
  <c r="N25" i="2"/>
  <c r="M25" i="2"/>
  <c r="L25" i="2"/>
  <c r="L24" i="2" s="1"/>
  <c r="K25" i="2"/>
  <c r="K24" i="2" s="1"/>
  <c r="J25" i="2"/>
  <c r="I25" i="2"/>
  <c r="H25" i="2"/>
  <c r="H24" i="2" s="1"/>
  <c r="G25" i="2"/>
  <c r="G24" i="2" s="1"/>
  <c r="R24" i="2"/>
  <c r="Q24" i="2"/>
  <c r="O24" i="2"/>
  <c r="N24" i="2"/>
  <c r="M24" i="2"/>
  <c r="J24" i="2"/>
  <c r="I24" i="2"/>
  <c r="T22" i="2"/>
  <c r="T21" i="2" s="1"/>
  <c r="S22" i="2"/>
  <c r="R22" i="2"/>
  <c r="Q22" i="2"/>
  <c r="P22" i="2"/>
  <c r="P21" i="2" s="1"/>
  <c r="O22" i="2"/>
  <c r="O21" i="2" s="1"/>
  <c r="N22" i="2"/>
  <c r="M22" i="2"/>
  <c r="L22" i="2"/>
  <c r="L21" i="2" s="1"/>
  <c r="K22" i="2"/>
  <c r="K21" i="2" s="1"/>
  <c r="K9" i="2" s="1"/>
  <c r="J22" i="2"/>
  <c r="I22" i="2"/>
  <c r="H22" i="2"/>
  <c r="H21" i="2" s="1"/>
  <c r="G22" i="2"/>
  <c r="S21" i="2"/>
  <c r="R21" i="2"/>
  <c r="Q21" i="2"/>
  <c r="N21" i="2"/>
  <c r="M21" i="2"/>
  <c r="J21" i="2"/>
  <c r="I21" i="2"/>
  <c r="G21" i="2"/>
  <c r="S11" i="2"/>
  <c r="S10" i="2" s="1"/>
  <c r="R11" i="2"/>
  <c r="R10" i="2" s="1"/>
  <c r="Q11" i="2"/>
  <c r="P11" i="2"/>
  <c r="N11" i="2"/>
  <c r="N10" i="2" s="1"/>
  <c r="N9" i="2" s="1"/>
  <c r="M11" i="2"/>
  <c r="M10" i="2" s="1"/>
  <c r="M9" i="2" s="1"/>
  <c r="L11" i="2"/>
  <c r="K11" i="2"/>
  <c r="J11" i="2"/>
  <c r="I11" i="2"/>
  <c r="H11" i="2"/>
  <c r="G11" i="2"/>
  <c r="G10" i="2" s="1"/>
  <c r="T10" i="2"/>
  <c r="T9" i="2" s="1"/>
  <c r="Q10" i="2"/>
  <c r="P10" i="2"/>
  <c r="O10" i="2"/>
  <c r="L10" i="2"/>
  <c r="K10" i="2"/>
  <c r="J10" i="2"/>
  <c r="I10" i="2"/>
  <c r="I9" i="2" s="1"/>
  <c r="H10" i="2"/>
  <c r="J9" i="2"/>
  <c r="F49" i="1"/>
  <c r="J42" i="1"/>
  <c r="I42" i="1"/>
  <c r="H42" i="1"/>
  <c r="G42" i="1"/>
  <c r="F42" i="1"/>
  <c r="E42" i="1"/>
  <c r="D42" i="1"/>
  <c r="J41" i="1"/>
  <c r="I41" i="1"/>
  <c r="H41" i="1"/>
  <c r="G41" i="1"/>
  <c r="F41" i="1"/>
  <c r="E41" i="1"/>
  <c r="D41" i="1"/>
  <c r="J40" i="1"/>
  <c r="J49" i="1" s="1"/>
  <c r="I40" i="1"/>
  <c r="I49" i="1" s="1"/>
  <c r="H40" i="1"/>
  <c r="G40" i="1"/>
  <c r="G49" i="1" s="1"/>
  <c r="F40" i="1"/>
  <c r="E40" i="1"/>
  <c r="E49" i="1" s="1"/>
  <c r="D40" i="1"/>
  <c r="D49" i="1" s="1"/>
  <c r="J39" i="1"/>
  <c r="J38" i="1" s="1"/>
  <c r="I39" i="1"/>
  <c r="I38" i="1" s="1"/>
  <c r="I43" i="1" s="1"/>
  <c r="H39" i="1"/>
  <c r="G39" i="1"/>
  <c r="F39" i="1"/>
  <c r="F38" i="1" s="1"/>
  <c r="E39" i="1"/>
  <c r="E38" i="1" s="1"/>
  <c r="D39" i="1"/>
  <c r="D38" i="1" s="1"/>
  <c r="H38" i="1"/>
  <c r="H48" i="1" s="1"/>
  <c r="G38" i="1"/>
  <c r="G43" i="1" s="1"/>
  <c r="E34" i="1"/>
  <c r="E47" i="1" s="1"/>
  <c r="D34" i="1"/>
  <c r="D47" i="1" s="1"/>
  <c r="J32" i="1"/>
  <c r="I32" i="1"/>
  <c r="H32" i="1"/>
  <c r="G32" i="1"/>
  <c r="F32" i="1"/>
  <c r="E32" i="1"/>
  <c r="D32" i="1"/>
  <c r="J31" i="1"/>
  <c r="I31" i="1"/>
  <c r="H31" i="1"/>
  <c r="G31" i="1"/>
  <c r="G34" i="1" s="1"/>
  <c r="G47" i="1" s="1"/>
  <c r="F31" i="1"/>
  <c r="E31" i="1"/>
  <c r="D31" i="1"/>
  <c r="J30" i="1"/>
  <c r="I30" i="1"/>
  <c r="H30" i="1"/>
  <c r="G30" i="1"/>
  <c r="F30" i="1"/>
  <c r="E30" i="1"/>
  <c r="D30" i="1"/>
  <c r="J29" i="1"/>
  <c r="J34" i="1" s="1"/>
  <c r="J47" i="1" s="1"/>
  <c r="I29" i="1"/>
  <c r="I34" i="1" s="1"/>
  <c r="I47" i="1" s="1"/>
  <c r="H29" i="1"/>
  <c r="G29" i="1"/>
  <c r="F29" i="1"/>
  <c r="E29" i="1"/>
  <c r="D29" i="1"/>
  <c r="J24" i="1"/>
  <c r="I24" i="1"/>
  <c r="H24" i="1"/>
  <c r="G24" i="1"/>
  <c r="F24" i="1"/>
  <c r="E24" i="1"/>
  <c r="D24" i="1"/>
  <c r="J21" i="1"/>
  <c r="I21" i="1"/>
  <c r="H21" i="1"/>
  <c r="G21" i="1"/>
  <c r="F21" i="1"/>
  <c r="E21" i="1"/>
  <c r="D21" i="1"/>
  <c r="J20" i="1"/>
  <c r="I20" i="1"/>
  <c r="H20" i="1"/>
  <c r="G20" i="1"/>
  <c r="F20" i="1"/>
  <c r="E20" i="1"/>
  <c r="D20" i="1"/>
  <c r="J19" i="1"/>
  <c r="I19" i="1"/>
  <c r="H19" i="1"/>
  <c r="G19" i="1"/>
  <c r="F19" i="1"/>
  <c r="E19" i="1"/>
  <c r="D19" i="1"/>
  <c r="I18" i="1"/>
  <c r="I17" i="1" s="1"/>
  <c r="H18" i="1"/>
  <c r="H17" i="1" s="1"/>
  <c r="F18" i="1"/>
  <c r="F17" i="1" s="1"/>
  <c r="D18" i="1"/>
  <c r="D17" i="1" s="1"/>
  <c r="D22" i="1" s="1"/>
  <c r="D25" i="1" s="1"/>
  <c r="D46" i="1" s="1"/>
  <c r="J16" i="1"/>
  <c r="I16" i="1"/>
  <c r="H16" i="1"/>
  <c r="G16" i="1"/>
  <c r="F16" i="1"/>
  <c r="E16" i="1"/>
  <c r="D16" i="1"/>
  <c r="J15" i="1"/>
  <c r="I15" i="1"/>
  <c r="I12" i="1" s="1"/>
  <c r="H15" i="1"/>
  <c r="G15" i="1"/>
  <c r="G12" i="1" s="1"/>
  <c r="F15" i="1"/>
  <c r="E15" i="1"/>
  <c r="D15" i="1"/>
  <c r="J14" i="1"/>
  <c r="I14" i="1"/>
  <c r="H14" i="1"/>
  <c r="G14" i="1"/>
  <c r="F14" i="1"/>
  <c r="E14" i="1"/>
  <c r="E12" i="1" s="1"/>
  <c r="D14" i="1"/>
  <c r="D12" i="1" s="1"/>
  <c r="J13" i="1"/>
  <c r="J12" i="1" s="1"/>
  <c r="I13" i="1"/>
  <c r="H13" i="1"/>
  <c r="G13" i="1"/>
  <c r="F13" i="1"/>
  <c r="E13" i="1"/>
  <c r="D13" i="1"/>
  <c r="J11" i="1"/>
  <c r="I11" i="1"/>
  <c r="H11" i="1"/>
  <c r="G11" i="1"/>
  <c r="G8" i="1" s="1"/>
  <c r="F11" i="1"/>
  <c r="E11" i="1"/>
  <c r="D11" i="1"/>
  <c r="J10" i="1"/>
  <c r="I10" i="1"/>
  <c r="H10" i="1"/>
  <c r="G10" i="1"/>
  <c r="F10" i="1"/>
  <c r="E10" i="1"/>
  <c r="E8" i="1" s="1"/>
  <c r="D10" i="1"/>
  <c r="D8" i="1" s="1"/>
  <c r="F9" i="1"/>
  <c r="F8" i="1" s="1"/>
  <c r="E9" i="1"/>
  <c r="D9" i="1"/>
  <c r="T27" i="10" l="1"/>
  <c r="S28" i="10"/>
  <c r="J48" i="1"/>
  <c r="J43" i="1"/>
  <c r="E18" i="1"/>
  <c r="E17" i="1" s="1"/>
  <c r="E22" i="1" s="1"/>
  <c r="E25" i="1" s="1"/>
  <c r="E46" i="1" s="1"/>
  <c r="J18" i="1"/>
  <c r="J17" i="1" s="1"/>
  <c r="J22" i="1" s="1"/>
  <c r="J25" i="1" s="1"/>
  <c r="J46" i="1" s="1"/>
  <c r="H8" i="1"/>
  <c r="H43" i="1"/>
  <c r="G7" i="12"/>
  <c r="I8" i="1"/>
  <c r="I22" i="1" s="1"/>
  <c r="I25" i="1" s="1"/>
  <c r="I46" i="1" s="1"/>
  <c r="G18" i="1"/>
  <c r="G17" i="1" s="1"/>
  <c r="G22" i="1" s="1"/>
  <c r="G25" i="1" s="1"/>
  <c r="G46" i="1" s="1"/>
  <c r="O8" i="10"/>
  <c r="O27" i="10" s="1"/>
  <c r="O30" i="10" s="1"/>
  <c r="J8" i="1"/>
  <c r="F7" i="12"/>
  <c r="F34" i="1"/>
  <c r="F47" i="1" s="1"/>
  <c r="R8" i="10"/>
  <c r="Q28" i="10" s="1"/>
  <c r="Q30" i="10" s="1"/>
  <c r="H12" i="1"/>
  <c r="H22" i="1" s="1"/>
  <c r="H25" i="1" s="1"/>
  <c r="H46" i="1" s="1"/>
  <c r="F12" i="1"/>
  <c r="G8" i="10"/>
  <c r="G27" i="10" s="1"/>
  <c r="G30" i="10" s="1"/>
  <c r="S8" i="10"/>
  <c r="S27" i="10" s="1"/>
  <c r="S30" i="10" s="1"/>
  <c r="F16" i="12"/>
  <c r="F60" i="12" s="1"/>
  <c r="H34" i="1"/>
  <c r="H47" i="1" s="1"/>
  <c r="H50" i="1" s="1"/>
  <c r="G16" i="12"/>
  <c r="G60" i="12" s="1"/>
  <c r="G54" i="12"/>
  <c r="J27" i="10"/>
  <c r="J30" i="10" s="1"/>
  <c r="I28" i="10"/>
  <c r="I30" i="10" s="1"/>
  <c r="K30" i="10"/>
  <c r="I7" i="5"/>
  <c r="Q7" i="5"/>
  <c r="P7" i="5"/>
  <c r="N7" i="5"/>
  <c r="T7" i="5"/>
  <c r="R7" i="5"/>
  <c r="J7" i="5"/>
  <c r="H7" i="5"/>
  <c r="L8" i="9"/>
  <c r="K8" i="9"/>
  <c r="M8" i="9"/>
  <c r="H8" i="9"/>
  <c r="T8" i="9"/>
  <c r="R8" i="9"/>
  <c r="O8" i="9"/>
  <c r="M7" i="8"/>
  <c r="K7" i="8"/>
  <c r="Q7" i="8"/>
  <c r="I7" i="8"/>
  <c r="J7" i="8"/>
  <c r="M8" i="4"/>
  <c r="N8" i="4"/>
  <c r="O9" i="2"/>
  <c r="P9" i="2"/>
  <c r="R9" i="2"/>
  <c r="S9" i="2"/>
  <c r="G9" i="2"/>
  <c r="L9" i="2"/>
  <c r="H9" i="2"/>
  <c r="J50" i="1"/>
  <c r="D43" i="1"/>
  <c r="D48" i="1"/>
  <c r="D50" i="1" s="1"/>
  <c r="E43" i="1"/>
  <c r="E48" i="1"/>
  <c r="E50" i="1" s="1"/>
  <c r="F43" i="1"/>
  <c r="F48" i="1"/>
  <c r="F22" i="1"/>
  <c r="F25" i="1" s="1"/>
  <c r="F46" i="1" s="1"/>
  <c r="H49" i="1"/>
  <c r="G48" i="1"/>
  <c r="I48" i="1"/>
  <c r="F50" i="1" l="1"/>
  <c r="G50" i="1"/>
  <c r="F68" i="12"/>
  <c r="G64" i="12"/>
  <c r="F67" i="12"/>
  <c r="F70" i="12" s="1"/>
  <c r="F64" i="12"/>
  <c r="I5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14" authorId="0" shapeId="0" xr:uid="{C87AA79C-79CF-4135-BB0E-94A8EAAD1FA1}">
      <text>
        <r>
          <rPr>
            <b/>
            <sz val="8"/>
            <color indexed="8"/>
            <rFont val="Tahoma"/>
            <family val="2"/>
            <charset val="238"/>
          </rPr>
          <t xml:space="preserve">office:
</t>
        </r>
      </text>
    </comment>
    <comment ref="F24" authorId="0" shapeId="0" xr:uid="{685E94D9-15CE-481C-B14B-B50DEA5822CF}">
      <text>
        <r>
          <rPr>
            <b/>
            <sz val="8"/>
            <color indexed="8"/>
            <rFont val="Tahoma"/>
            <family val="2"/>
            <charset val="238"/>
          </rPr>
          <t xml:space="preserve">office:
</t>
        </r>
      </text>
    </comment>
    <comment ref="G24" authorId="0" shapeId="0" xr:uid="{76945D62-1412-40BE-8C99-F3753939685B}">
      <text>
        <r>
          <rPr>
            <b/>
            <sz val="8"/>
            <color indexed="8"/>
            <rFont val="Tahoma"/>
            <family val="2"/>
            <charset val="238"/>
          </rPr>
          <t xml:space="preserve">office:
</t>
        </r>
      </text>
    </comment>
    <comment ref="H24" authorId="0" shapeId="0" xr:uid="{E62228C6-6749-4FD3-9577-EA3E3B4AF58B}">
      <text>
        <r>
          <rPr>
            <b/>
            <sz val="8"/>
            <color indexed="8"/>
            <rFont val="Tahoma"/>
            <family val="2"/>
            <charset val="238"/>
          </rPr>
          <t xml:space="preserve">office:
</t>
        </r>
      </text>
    </comment>
    <comment ref="I24" authorId="0" shapeId="0" xr:uid="{C9D33AC4-7275-4AC3-875D-9AF68E31A589}">
      <text>
        <r>
          <rPr>
            <b/>
            <sz val="8"/>
            <color indexed="8"/>
            <rFont val="Tahoma"/>
            <family val="2"/>
            <charset val="238"/>
          </rPr>
          <t xml:space="preserve">office:
</t>
        </r>
      </text>
    </comment>
    <comment ref="J24" authorId="0" shapeId="0" xr:uid="{2E32D394-506C-407E-B1BC-CB876C3EA2FA}">
      <text>
        <r>
          <rPr>
            <b/>
            <sz val="8"/>
            <color indexed="8"/>
            <rFont val="Tahoma"/>
            <family val="2"/>
            <charset val="238"/>
          </rPr>
          <t xml:space="preserve">office:
</t>
        </r>
      </text>
    </comment>
  </commentList>
</comments>
</file>

<file path=xl/sharedStrings.xml><?xml version="1.0" encoding="utf-8"?>
<sst xmlns="http://schemas.openxmlformats.org/spreadsheetml/2006/main" count="1145" uniqueCount="376">
  <si>
    <t>PROGRAMOVÝ ROZPOČET OBCE RABČICE  NA ROK 2023</t>
  </si>
  <si>
    <t>S VÝHĽADOM NA ROKY 2024 - 2025</t>
  </si>
  <si>
    <t xml:space="preserve">Bežné príjmy </t>
  </si>
  <si>
    <t>KÓD</t>
  </si>
  <si>
    <t>Skut.plnenie r. 2020</t>
  </si>
  <si>
    <t>Skut.plnenie r. 2021</t>
  </si>
  <si>
    <t>Rozpočet rok 2022</t>
  </si>
  <si>
    <t>Očakávaná skutočnosť rok 2022</t>
  </si>
  <si>
    <t>Rozpočet rok 2023</t>
  </si>
  <si>
    <t>Rozpočet rok 2024</t>
  </si>
  <si>
    <t>Rozpočet rok 2025</t>
  </si>
  <si>
    <t>ZDROJA</t>
  </si>
  <si>
    <t>v EUR</t>
  </si>
  <si>
    <t>Daňové príjmy</t>
  </si>
  <si>
    <t>Daň z príjmov FO</t>
  </si>
  <si>
    <t>Dane z majetku</t>
  </si>
  <si>
    <t>Dane za špecifické služby</t>
  </si>
  <si>
    <t>200</t>
  </si>
  <si>
    <t>Nedaňové príjmy-príjmy z podnikania a z vlastn.maj.</t>
  </si>
  <si>
    <t>Nedaňové príjmy - príjmy z podnikania a z vlastníctva majetku</t>
  </si>
  <si>
    <t>Administratívne a iné poplatky a platby</t>
  </si>
  <si>
    <t>Úroky z účtov finančného hospodárenia</t>
  </si>
  <si>
    <t>Iné nedaňové príjmy</t>
  </si>
  <si>
    <t>Granty a transfery</t>
  </si>
  <si>
    <t>Tuzemské bežné granty a transfery</t>
  </si>
  <si>
    <t>Sponzorské príspevky</t>
  </si>
  <si>
    <t>Tuzemské dotácie a transfery</t>
  </si>
  <si>
    <t>Zahraničné granty</t>
  </si>
  <si>
    <t>Bežné príjmy spolu:</t>
  </si>
  <si>
    <t>Školstvo/RO s právnou subjektivitou - ZŠ s MŠ Rabčice</t>
  </si>
  <si>
    <t>Kapitálové príjmy</t>
  </si>
  <si>
    <t>Rozpočet rok  2022</t>
  </si>
  <si>
    <t>Tuzemské kapitálové granty a transfery</t>
  </si>
  <si>
    <t>Kapitálové príjmy spolu:</t>
  </si>
  <si>
    <t>Finančné operácie - príjmy</t>
  </si>
  <si>
    <t>Príjmy zo sprlác.úver.a pôžičiekk a z pred.maj.úč.</t>
  </si>
  <si>
    <t>Prijaté úvery a výpojoci</t>
  </si>
  <si>
    <t>Tuzemské úvery</t>
  </si>
  <si>
    <t>Návratné finančné výpomoci</t>
  </si>
  <si>
    <t>Finančné operácie - príjmové spolu:</t>
  </si>
  <si>
    <t>Bežné príjmy</t>
  </si>
  <si>
    <t>Príjmové finančné operácie</t>
  </si>
  <si>
    <t>Prijaté úvery a výpomoci</t>
  </si>
  <si>
    <t>PRÍJMY SPOLU</t>
  </si>
  <si>
    <t>PROGRAM 1:  PLÁNOVANIE, MANAŽMENT A KONTROLA</t>
  </si>
  <si>
    <t>Skutočné plnenie r.2020</t>
  </si>
  <si>
    <t>Skutočné plnenie r.2021</t>
  </si>
  <si>
    <t xml:space="preserve">       Rozpočet 2022</t>
  </si>
  <si>
    <t>Očakáv.skutočn. 2022</t>
  </si>
  <si>
    <t xml:space="preserve">       Rozpočet 2023</t>
  </si>
  <si>
    <t xml:space="preserve">        Rozpočet 2024</t>
  </si>
  <si>
    <t xml:space="preserve">        Rozpočet 2025</t>
  </si>
  <si>
    <t>Bežné výdavky</t>
  </si>
  <si>
    <t>Kapitálové výdavky</t>
  </si>
  <si>
    <t>Kapitál.  výdavky</t>
  </si>
  <si>
    <t>Akti-</t>
  </si>
  <si>
    <t>funkčná</t>
  </si>
  <si>
    <t>vita</t>
  </si>
  <si>
    <t>klasifik.</t>
  </si>
  <si>
    <t>ukazovateľ</t>
  </si>
  <si>
    <t>KÓD ZDROJA</t>
  </si>
  <si>
    <t>PROGRAM 1:     Plánovanie, manažment a kontrola</t>
  </si>
  <si>
    <t>Činnosť obecného úradu</t>
  </si>
  <si>
    <t>01.1.1</t>
  </si>
  <si>
    <t>Obce</t>
  </si>
  <si>
    <t>453573</t>
  </si>
  <si>
    <t>610</t>
  </si>
  <si>
    <t>Mzdy, platy a ostatné osobné vyrovnania</t>
  </si>
  <si>
    <t>142656</t>
  </si>
  <si>
    <t>0</t>
  </si>
  <si>
    <t>Mzdy, platy a ost.os. Vyr/Dorovnanie kódov</t>
  </si>
  <si>
    <t>1AC</t>
  </si>
  <si>
    <t>2323</t>
  </si>
  <si>
    <t>620</t>
  </si>
  <si>
    <t>Poistné a príspevok do poisťovní</t>
  </si>
  <si>
    <t>56335</t>
  </si>
  <si>
    <t>Poistné a príspevok do poisťovní/Dor.kódov</t>
  </si>
  <si>
    <t>630</t>
  </si>
  <si>
    <t>Tovary a služby</t>
  </si>
  <si>
    <t>69438</t>
  </si>
  <si>
    <t>Tovary a služby/Rez.fond</t>
  </si>
  <si>
    <t>640</t>
  </si>
  <si>
    <t>Príspevky/Náhrada PN+odch,odstupné</t>
  </si>
  <si>
    <t>132</t>
  </si>
  <si>
    <t>710</t>
  </si>
  <si>
    <t>Kapitálové aktíva-investície</t>
  </si>
  <si>
    <t>3</t>
  </si>
  <si>
    <t>819</t>
  </si>
  <si>
    <t>Poplatok IOM</t>
  </si>
  <si>
    <t>Členstvo v organizáciach a združeniach</t>
  </si>
  <si>
    <t>08.4.0.</t>
  </si>
  <si>
    <t>Náboženské a iné spoločenské služby</t>
  </si>
  <si>
    <t>Bežné transfery/Členské ZMOS, ZMOBO,...</t>
  </si>
  <si>
    <t>4987</t>
  </si>
  <si>
    <t>Vnútorná kontrola</t>
  </si>
  <si>
    <t>01.1.2.</t>
  </si>
  <si>
    <t>195</t>
  </si>
  <si>
    <t>Príspevky/Náhrada PN</t>
  </si>
  <si>
    <t xml:space="preserve">Audit </t>
  </si>
  <si>
    <t>Finančná a rozpočtová oblasť - audit</t>
  </si>
  <si>
    <t>Bankové poplatky</t>
  </si>
  <si>
    <t xml:space="preserve">Poplatky banke </t>
  </si>
  <si>
    <t>781</t>
  </si>
  <si>
    <t>Splátka úrokov z úveru</t>
  </si>
  <si>
    <t>01.7.0</t>
  </si>
  <si>
    <t>Splátka úrokov</t>
  </si>
  <si>
    <t>650</t>
  </si>
  <si>
    <t>Služby/Splátka úrokov</t>
  </si>
  <si>
    <t>1260</t>
  </si>
  <si>
    <t>901</t>
  </si>
  <si>
    <t>Splátka návratnej finančnej pomoci</t>
  </si>
  <si>
    <t>820</t>
  </si>
  <si>
    <t>PROGRAM 2:  PROPAGÁCIA  A  PREZENTÁCIA OBCE</t>
  </si>
  <si>
    <t>Rozpočet 2022</t>
  </si>
  <si>
    <t>Kapitál.   výdavky</t>
  </si>
  <si>
    <t>PROGRAM 2:     Propagácia a prezentácia obce</t>
  </si>
  <si>
    <t>Propagácia a prezentácia obce</t>
  </si>
  <si>
    <t>PROGRAM 3:  INTERNÉ  SLUŽBY  OBCE</t>
  </si>
  <si>
    <t>PROGRAM 3:     Interné služby obce</t>
  </si>
  <si>
    <t>Činnosť volených orgánov samosprávy</t>
  </si>
  <si>
    <t>Plánovanie obce</t>
  </si>
  <si>
    <t>Obce/Pojekty</t>
  </si>
  <si>
    <t>Realizácia kapitálových aktív</t>
  </si>
  <si>
    <t>Vrátené finančné zábezpeky</t>
  </si>
  <si>
    <t>Vzdelávanie zamestnancov obecného úradu</t>
  </si>
  <si>
    <t>09.8.0</t>
  </si>
  <si>
    <t xml:space="preserve">Vzdelávanie </t>
  </si>
  <si>
    <t>Voľby</t>
  </si>
  <si>
    <t xml:space="preserve"> </t>
  </si>
  <si>
    <t>01.6.0</t>
  </si>
  <si>
    <t>Sčítanie</t>
  </si>
  <si>
    <t>01.3.2</t>
  </si>
  <si>
    <t>PROGRAM 4:  SLUŽBY  OBČANOM</t>
  </si>
  <si>
    <t>ekonomická klasifikácia</t>
  </si>
  <si>
    <t>PROGRAM 4:     Služby občanom</t>
  </si>
  <si>
    <t>Činnosť matriky</t>
  </si>
  <si>
    <t>01.3.3.</t>
  </si>
  <si>
    <t>Iné všeobecné služby - matrika</t>
  </si>
  <si>
    <t xml:space="preserve">                                        Rozvoj obce+aktivačné práce</t>
  </si>
  <si>
    <t>06.2.0</t>
  </si>
  <si>
    <t>Aktivačné práce</t>
  </si>
  <si>
    <t>Bežné transfery/PN-náhrady</t>
  </si>
  <si>
    <t xml:space="preserve"> 1AC1</t>
  </si>
  <si>
    <t>1AC1</t>
  </si>
  <si>
    <t>1AC2</t>
  </si>
  <si>
    <t>131K</t>
  </si>
  <si>
    <t>Evidencia obyvateľstva</t>
  </si>
  <si>
    <t>Obce - hlásenie pobytu občanov a reg.obyv.</t>
  </si>
  <si>
    <t xml:space="preserve">630 </t>
  </si>
  <si>
    <t>Cintorínske a pohrebné služby</t>
  </si>
  <si>
    <t>Bežné transfery</t>
  </si>
  <si>
    <t>Odpadové hospodárstvo</t>
  </si>
  <si>
    <t>05.1.0</t>
  </si>
  <si>
    <t>Vývoz odpadu, zneškodňovanie, uloženie</t>
  </si>
  <si>
    <t>Bežné transfery/Separovaný zber-príspev.</t>
  </si>
  <si>
    <t>Nákup kompostérov-VZ</t>
  </si>
  <si>
    <t>Nákup kompostérov - RF</t>
  </si>
  <si>
    <t>46,131 L</t>
  </si>
  <si>
    <t>Vrátka dotácie/kompostéry</t>
  </si>
  <si>
    <t>131 L</t>
  </si>
  <si>
    <t>Materiál- Environment. Fond</t>
  </si>
  <si>
    <t>Miestny rozhlas</t>
  </si>
  <si>
    <t>08.3.0</t>
  </si>
  <si>
    <t>Vysielacie a vydavateľské služby</t>
  </si>
  <si>
    <t>Verejné osvetlenie</t>
  </si>
  <si>
    <t>06.4.0</t>
  </si>
  <si>
    <t>Ochrana životného prostredia</t>
  </si>
  <si>
    <t>Obce-prenesený výkon štátnej správy</t>
  </si>
  <si>
    <t>Spoločný stavebný úrad</t>
  </si>
  <si>
    <t>Komunikácie</t>
  </si>
  <si>
    <t>04.5.1</t>
  </si>
  <si>
    <t>Cestná doprava</t>
  </si>
  <si>
    <t xml:space="preserve">Tovary a služby </t>
  </si>
  <si>
    <t>Asfaltovanie ciest</t>
  </si>
  <si>
    <t>Obst.kap.aktív/Port.grapa a Zadné Končiny</t>
  </si>
  <si>
    <t>Rezerva</t>
  </si>
  <si>
    <t>Pomoc občanom v hmotnej a sociálnej núdzi</t>
  </si>
  <si>
    <t>10.7.0</t>
  </si>
  <si>
    <t>Dávky sociálnej pomoci</t>
  </si>
  <si>
    <t xml:space="preserve">Bežné transfery </t>
  </si>
  <si>
    <t>Bežné transfery/Domov dôchodcov</t>
  </si>
  <si>
    <t>Príspevok/Komunika Kráľovnej pokoja</t>
  </si>
  <si>
    <t xml:space="preserve">Opatrovateľská služba </t>
  </si>
  <si>
    <t>10.2.0</t>
  </si>
  <si>
    <t>Opatrovateľská služba</t>
  </si>
  <si>
    <t>Teplo/Kotolňa</t>
  </si>
  <si>
    <t>04.3.6</t>
  </si>
  <si>
    <t>Teplo</t>
  </si>
  <si>
    <t>717</t>
  </si>
  <si>
    <t>Rekonštrukcia a modernizácia kotolne</t>
  </si>
  <si>
    <t>Rekonštrukcia a modernizácia kotolne/RF</t>
  </si>
  <si>
    <t>Snehová kalamita</t>
  </si>
  <si>
    <t>05.4.0</t>
  </si>
  <si>
    <t>Ochrana prírody a krajiny</t>
  </si>
  <si>
    <t>Zásobovanie vodou/Vodovod</t>
  </si>
  <si>
    <t>06.3.0</t>
  </si>
  <si>
    <t>Vodovod</t>
  </si>
  <si>
    <t>Rozšírenie vodovodu</t>
  </si>
  <si>
    <t>810</t>
  </si>
  <si>
    <t>Vklad - navýšenie zákl.imania</t>
  </si>
  <si>
    <t>Rodina - prídavky na deti</t>
  </si>
  <si>
    <t>10.4.0</t>
  </si>
  <si>
    <t>Rodina a deti</t>
  </si>
  <si>
    <t>Príspevok/Strava</t>
  </si>
  <si>
    <t xml:space="preserve">                                             Byty - 10 BJ + Drobná prevádzka</t>
  </si>
  <si>
    <t>06.1.0</t>
  </si>
  <si>
    <t>Byty - 10 BJ+Drobná prevádzka</t>
  </si>
  <si>
    <t>Register adries</t>
  </si>
  <si>
    <t>Zberný dvor</t>
  </si>
  <si>
    <t>Kapitálové výdavky/Zberný dvor</t>
  </si>
  <si>
    <t>Kapitálové výdavky/Zberný dvor-dot</t>
  </si>
  <si>
    <t>Multifunkčná budova (Kultúrny dom)</t>
  </si>
  <si>
    <t>08.2.0</t>
  </si>
  <si>
    <t>Multifunkčná budova</t>
  </si>
  <si>
    <t>Nákup prístr.,stroj,.zar., inter.vybavenia</t>
  </si>
  <si>
    <t>Stavba - VZ</t>
  </si>
  <si>
    <t>Vojnové hroby</t>
  </si>
  <si>
    <t>01.1.1.</t>
  </si>
  <si>
    <t>COVID</t>
  </si>
  <si>
    <t>0220</t>
  </si>
  <si>
    <t>Projekt "Ochrana kult. A prír. Dedičstva-Cykl.chod</t>
  </si>
  <si>
    <t>0111</t>
  </si>
  <si>
    <t>Cykloturistický chodník</t>
  </si>
  <si>
    <t>Cyklochodník-VZ</t>
  </si>
  <si>
    <t>Cyklochodník-RF</t>
  </si>
  <si>
    <t>Pomoc "Ukrajina"</t>
  </si>
  <si>
    <t>Príspevok</t>
  </si>
  <si>
    <t>Projekt "Detské ihrisko</t>
  </si>
  <si>
    <t>09111</t>
  </si>
  <si>
    <t>Materská škola</t>
  </si>
  <si>
    <t>Kapitálové výdavky/Detské ihrisko</t>
  </si>
  <si>
    <t xml:space="preserve">        PROGRAM 5:  BEZPEČNOSŤ A OCHRANA</t>
  </si>
  <si>
    <t>PROGRAM 5:     Bezpečnosť a ochrana</t>
  </si>
  <si>
    <t>Požiarna ochrana</t>
  </si>
  <si>
    <t>03.2.0.</t>
  </si>
  <si>
    <t>Tovary a služby/Dotácia</t>
  </si>
  <si>
    <t>PROGRAM 6:  ŠPORT</t>
  </si>
  <si>
    <t>PROGRAM 6:     Šport</t>
  </si>
  <si>
    <t>Športové súťaže a podujatia</t>
  </si>
  <si>
    <t>08.1.0.</t>
  </si>
  <si>
    <t>Rekreačné a šport.služby</t>
  </si>
  <si>
    <t>Tovary a služby/Sponzori</t>
  </si>
  <si>
    <t>Podpora športových klubov</t>
  </si>
  <si>
    <t xml:space="preserve">Rekreačné a šport.služby </t>
  </si>
  <si>
    <t>Bežné transfery/Príspevok TJ</t>
  </si>
  <si>
    <t>Športová infraštruktúra</t>
  </si>
  <si>
    <t>PROGRAM 7:  KULTÚRA</t>
  </si>
  <si>
    <t>PROGRAM 7:     Kultúra</t>
  </si>
  <si>
    <t>Kultúrny dom a kultúrne podujatia</t>
  </si>
  <si>
    <t>Ostatné kultúrne služby</t>
  </si>
  <si>
    <t>Tov. a služby/Dni obce+Vian. Trhy</t>
  </si>
  <si>
    <t>Tovary a služby/Dni obce+Vian.trhy-Sponz</t>
  </si>
  <si>
    <t>Bežné transfery/Folklór, Heligón</t>
  </si>
  <si>
    <t>Obecná knižnica</t>
  </si>
  <si>
    <t>Organizácia občianskych obradov</t>
  </si>
  <si>
    <t>Občianske obrady</t>
  </si>
  <si>
    <t>Tovary a služby/Sponz. Príspevok</t>
  </si>
  <si>
    <t>Bežné transfery/Príspevok</t>
  </si>
  <si>
    <t>Záujmová činnosť/Obec</t>
  </si>
  <si>
    <t>08.1.0</t>
  </si>
  <si>
    <t>Športové podujatia</t>
  </si>
  <si>
    <t>Tovary a služby/TJ-pranie dresov</t>
  </si>
  <si>
    <t>Príspevok/HK Altis+podpora šp.podujatí</t>
  </si>
  <si>
    <t>Športové aktivity/Záujmová činnosť</t>
  </si>
  <si>
    <t>Športové aktivity/Záujmová činnosť-Sponz</t>
  </si>
  <si>
    <t>Kultúrne podujatia</t>
  </si>
  <si>
    <t>Tovary a služby/Prísp.Kašunka</t>
  </si>
  <si>
    <t>Príspevok/TJ</t>
  </si>
  <si>
    <t>09.5.0</t>
  </si>
  <si>
    <t>Centrum voľného času maják</t>
  </si>
  <si>
    <t xml:space="preserve">Príspevok </t>
  </si>
  <si>
    <t>PROGRAM 8:  VZDELÁVANIE</t>
  </si>
  <si>
    <t>Skutoč.plnenie r.2020</t>
  </si>
  <si>
    <t>Skutoč.plnenie r.2021</t>
  </si>
  <si>
    <t xml:space="preserve">  Očakáv. skutoč. 2022</t>
  </si>
  <si>
    <t xml:space="preserve">        Rozpočet 2023</t>
  </si>
  <si>
    <t>Kapitál. výdavky</t>
  </si>
  <si>
    <t>PROGRAM 8:     Vzdelávanie</t>
  </si>
  <si>
    <t>Základná škola</t>
  </si>
  <si>
    <t>09.1.2.1</t>
  </si>
  <si>
    <t>Tovary a služby/Deti zo soc.znev.pros</t>
  </si>
  <si>
    <t>Mzdy vlastne zdroje 3AC1</t>
  </si>
  <si>
    <t>3AC2</t>
  </si>
  <si>
    <t>Mzdy</t>
  </si>
  <si>
    <t>3AC1</t>
  </si>
  <si>
    <t>Mzdy-spoluú</t>
  </si>
  <si>
    <t>mzdy vlastné</t>
  </si>
  <si>
    <t>Tovary a sl</t>
  </si>
  <si>
    <t>72c</t>
  </si>
  <si>
    <t>72a</t>
  </si>
  <si>
    <t>Telocvičňa</t>
  </si>
  <si>
    <t>09.1.2.2</t>
  </si>
  <si>
    <t>Neformálne vzdelávanie pre deti a mládež</t>
  </si>
  <si>
    <t>09.1.1.1</t>
  </si>
  <si>
    <t>Záujmová činnosť</t>
  </si>
  <si>
    <t>Tovary a služby - dohody ZŠ</t>
  </si>
  <si>
    <t>Tovary a služby - MŠ</t>
  </si>
  <si>
    <t>Obstaranie kapitálových aktív/Mixér ŠJ</t>
  </si>
  <si>
    <t>SPOLU MŠ - z rozpočtu obce</t>
  </si>
  <si>
    <t>z rozpočtu</t>
  </si>
  <si>
    <t>obce</t>
  </si>
  <si>
    <t>SPOLU MŠ - vlastné zdroje</t>
  </si>
  <si>
    <t xml:space="preserve">vlastné </t>
  </si>
  <si>
    <t>zdroje</t>
  </si>
  <si>
    <t>1PO1</t>
  </si>
  <si>
    <t>3AY1</t>
  </si>
  <si>
    <t>09.1.1.2</t>
  </si>
  <si>
    <t>Výchova a vzdelávanie</t>
  </si>
  <si>
    <t>Školská jedáleň</t>
  </si>
  <si>
    <t>09.6.0.1</t>
  </si>
  <si>
    <t>Zariadenie školského stravovania</t>
  </si>
  <si>
    <t>SPOLU Šj - z rozpočtu obce</t>
  </si>
  <si>
    <t>7xx</t>
  </si>
  <si>
    <t>SPOLU Šj - vlastné zdroje</t>
  </si>
  <si>
    <t xml:space="preserve">zdroje </t>
  </si>
  <si>
    <t>ŠR</t>
  </si>
  <si>
    <t>ÚPSVaR/Hmotná núdza</t>
  </si>
  <si>
    <t>1</t>
  </si>
  <si>
    <t>Strava</t>
  </si>
  <si>
    <t>2</t>
  </si>
  <si>
    <t>Školské pomôcky</t>
  </si>
  <si>
    <t>Školský klub</t>
  </si>
  <si>
    <t>09.5.0.</t>
  </si>
  <si>
    <t>SPOLU ŠKD - z rozpočtu obce</t>
  </si>
  <si>
    <t>SPOLU Š - vlastné zdroje</t>
  </si>
  <si>
    <t>131G</t>
  </si>
  <si>
    <t>PROGRAM 8:     Vzdelávanie - obec</t>
  </si>
  <si>
    <t>Náter strechy</t>
  </si>
  <si>
    <t>Vrátka/Obedy zadarmo</t>
  </si>
  <si>
    <t>Vrátka</t>
  </si>
  <si>
    <t>;</t>
  </si>
  <si>
    <t>Výdavky celkom/obec:</t>
  </si>
  <si>
    <t>Výdavky celkom/škola:</t>
  </si>
  <si>
    <t>Výdavky celkom:</t>
  </si>
  <si>
    <t xml:space="preserve">Výdavkové finančné operácie </t>
  </si>
  <si>
    <t>Transakcie verejného dlhu</t>
  </si>
  <si>
    <t>Splátka úveru</t>
  </si>
  <si>
    <t>Služby/Splátka úveru</t>
  </si>
  <si>
    <t>81x</t>
  </si>
  <si>
    <t>Splátka návr. Finančnej výpomoci</t>
  </si>
  <si>
    <t>Finančné operácie - výdavkové spolu:</t>
  </si>
  <si>
    <t>Výdavkové finančné operácie</t>
  </si>
  <si>
    <t>VÝDAVKY SPOLU</t>
  </si>
  <si>
    <t>xxx</t>
  </si>
  <si>
    <r>
      <rPr>
        <b/>
        <sz val="10"/>
        <color indexed="8"/>
        <rFont val="Arial"/>
        <family val="2"/>
        <charset val="238"/>
      </rPr>
      <t>Poznámka:</t>
    </r>
    <r>
      <rPr>
        <sz val="10"/>
        <color indexed="8"/>
        <rFont val="Arial"/>
        <family val="2"/>
        <charset val="238"/>
      </rPr>
      <t xml:space="preserve"> Rozpočet obce na rok 2024  vrátane rozpočtu Základnej školy s MŠ Rabčice  na úrovni programov a podprogramov na úrovni funkčnej klasifikácie schválený Obecným zastupiteľstvom,</t>
    </r>
  </si>
  <si>
    <t xml:space="preserve">  konaným dňa 16.12.2022, Uznesením  č.29/7/2022</t>
  </si>
  <si>
    <t xml:space="preserve">Rozpočet obce na úrovni programov a podprogramov na úrovni funkčnej klasifikácie  na roky 2024 a 2025   vrátane rozpočtu Základnej školy s MŠ Rabčice, Obecné zastupiteľstvo, konané dňa </t>
  </si>
  <si>
    <t>16.12.2022, vzalo na vedomie Uznesením č. 30/7/2022</t>
  </si>
  <si>
    <t>Vypracovala: Mgr. Bubláková Dana</t>
  </si>
  <si>
    <t>Schválil: Mgr. Gabriel Vons - starosta obce</t>
  </si>
  <si>
    <t xml:space="preserve">Návrh  rozpočtu na rok 2023 s výhľadom na roky 2024, 2025: </t>
  </si>
  <si>
    <t>vyvesený na úradnej tabuli obce dňa: 30.11.2022</t>
  </si>
  <si>
    <t>zverejnený na úradnej tabuli obce dňa: 30.11.2022</t>
  </si>
  <si>
    <t>zverejnený na internetovej adrese obce dňa: 30.11.2022</t>
  </si>
  <si>
    <t>zvesený dňa: 16.12.2022</t>
  </si>
  <si>
    <t>Výdavky</t>
  </si>
  <si>
    <t xml:space="preserve">                   Rozpočet 2023</t>
  </si>
  <si>
    <t>Vnútorná kontrola/Hlavný kontrolór</t>
  </si>
  <si>
    <t>Finančná a rozpočtová oblasť</t>
  </si>
  <si>
    <t>Činnosť volených orgánov samosprávy/Zastup.</t>
  </si>
  <si>
    <t>Činnosť matriky-prenesený výkon</t>
  </si>
  <si>
    <t xml:space="preserve">                                    Rozvoj obce-aktivačné práce</t>
  </si>
  <si>
    <t>Evidencia obyvateľstva-prenesený výkon</t>
  </si>
  <si>
    <t>Ochrana životn. prostredia-prenesený výkon</t>
  </si>
  <si>
    <t>Prídavky na dieťa</t>
  </si>
  <si>
    <t>Byty - 10 BJ + Drobná prevádzka</t>
  </si>
  <si>
    <t>Projekt "Zberný dvor"</t>
  </si>
  <si>
    <t>Projekt "Ochrana kult.a prír. Dedičstva-Cykloch"</t>
  </si>
  <si>
    <t>Projekt "Detské ihrisko"</t>
  </si>
  <si>
    <t>PROGRAM 5: Požiarna ochrana</t>
  </si>
  <si>
    <t>Obč. obrady-uvítanie detí, Posedenie, Zlaté svadby,...</t>
  </si>
  <si>
    <t>ÚPSVaR/Hmotná núdza-strava, školské pomôcky</t>
  </si>
  <si>
    <t>Školský klub detí</t>
  </si>
  <si>
    <t>Výdavky celkom bežné+kapitálové</t>
  </si>
  <si>
    <t>VÝDAVKY CELKOM :</t>
  </si>
  <si>
    <t>Výdav. finanč.operácie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</si>
</sst>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6">
    <font>
      <sz val="11"/>
      <color theme="1"/>
      <name val="Calibri"/>
      <family val="2"/>
      <charset val="238"/>
      <scheme val="minor"/>
    </font>
    <font>
      <b/>
      <sz val="22"/>
      <name val="Arial"/>
      <family val="2"/>
      <charset val="238"/>
    </font>
    <font>
      <sz val="22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i/>
      <sz val="8"/>
      <name val="Arial CE"/>
      <family val="2"/>
      <charset val="238"/>
    </font>
    <font>
      <sz val="9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i/>
      <sz val="11"/>
      <color indexed="8"/>
      <name val="Arial CE"/>
      <charset val="238"/>
    </font>
    <font>
      <sz val="8"/>
      <color indexed="8"/>
      <name val="Arial"/>
      <family val="2"/>
      <charset val="238"/>
    </font>
    <font>
      <sz val="12"/>
      <color indexed="8"/>
      <name val="Cambria"/>
      <family val="1"/>
      <charset val="238"/>
    </font>
    <font>
      <b/>
      <i/>
      <sz val="12"/>
      <color indexed="8"/>
      <name val="Arial CE"/>
      <charset val="238"/>
    </font>
    <font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Tahoma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i/>
      <sz val="14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11"/>
      <name val="Arial CE"/>
      <family val="2"/>
      <charset val="238"/>
    </font>
    <font>
      <b/>
      <i/>
      <sz val="9"/>
      <color indexed="8"/>
      <name val="Arial CE"/>
      <charset val="238"/>
    </font>
    <font>
      <b/>
      <i/>
      <sz val="11"/>
      <color indexed="8"/>
      <name val="Arial CE"/>
      <family val="2"/>
      <charset val="238"/>
    </font>
    <font>
      <b/>
      <sz val="9"/>
      <color indexed="8"/>
      <name val="Arial CE"/>
      <charset val="238"/>
    </font>
    <font>
      <b/>
      <i/>
      <sz val="9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2"/>
      <color indexed="8"/>
      <name val="Arial CE"/>
      <charset val="238"/>
    </font>
    <font>
      <b/>
      <sz val="9"/>
      <name val="Arial CE"/>
      <charset val="238"/>
    </font>
    <font>
      <b/>
      <sz val="12"/>
      <name val="Arial CE"/>
      <charset val="238"/>
    </font>
    <font>
      <sz val="9"/>
      <color indexed="8"/>
      <name val="Arial CE"/>
      <family val="2"/>
      <charset val="238"/>
    </font>
    <font>
      <sz val="9"/>
      <name val="Arial CE"/>
      <family val="2"/>
      <charset val="238"/>
    </font>
    <font>
      <sz val="9"/>
      <color indexed="8"/>
      <name val="Arial CE"/>
      <charset val="238"/>
    </font>
    <font>
      <sz val="9"/>
      <name val="Arial CE"/>
      <charset val="238"/>
    </font>
    <font>
      <b/>
      <sz val="12"/>
      <color theme="1"/>
      <name val="Arial CE"/>
      <charset val="238"/>
    </font>
    <font>
      <sz val="9"/>
      <color theme="1"/>
      <name val="Arial CE"/>
      <charset val="238"/>
    </font>
    <font>
      <sz val="8"/>
      <color indexed="8"/>
      <name val="Arial CE"/>
      <family val="2"/>
      <charset val="238"/>
    </font>
    <font>
      <b/>
      <sz val="9"/>
      <color indexed="8"/>
      <name val="Arial CE"/>
      <family val="2"/>
      <charset val="238"/>
    </font>
    <font>
      <b/>
      <sz val="9"/>
      <name val="Arial CE"/>
      <family val="2"/>
      <charset val="238"/>
    </font>
    <font>
      <b/>
      <i/>
      <sz val="8"/>
      <color theme="1"/>
      <name val="Arial CE"/>
      <family val="2"/>
      <charset val="238"/>
    </font>
    <font>
      <sz val="8"/>
      <color indexed="10"/>
      <name val="Arial"/>
      <family val="2"/>
      <charset val="238"/>
    </font>
    <font>
      <sz val="8"/>
      <color indexed="10"/>
      <name val="Arial CE"/>
      <family val="2"/>
      <charset val="238"/>
    </font>
    <font>
      <b/>
      <i/>
      <sz val="8"/>
      <color indexed="10"/>
      <name val="Arial CE"/>
      <family val="2"/>
      <charset val="238"/>
    </font>
    <font>
      <b/>
      <sz val="8"/>
      <color indexed="10"/>
      <name val="Arial CE"/>
      <family val="2"/>
      <charset val="238"/>
    </font>
    <font>
      <sz val="10"/>
      <color indexed="10"/>
      <name val="Arial"/>
      <family val="2"/>
      <charset val="238"/>
    </font>
    <font>
      <b/>
      <i/>
      <sz val="9"/>
      <color indexed="8"/>
      <name val="Arial CE"/>
      <family val="2"/>
      <charset val="238"/>
    </font>
    <font>
      <i/>
      <sz val="8"/>
      <name val="Arial CE"/>
      <family val="2"/>
      <charset val="238"/>
    </font>
    <font>
      <b/>
      <sz val="12"/>
      <name val="Arial CE"/>
      <family val="2"/>
      <charset val="238"/>
    </font>
    <font>
      <b/>
      <i/>
      <sz val="12"/>
      <name val="Arial CE"/>
      <family val="2"/>
      <charset val="238"/>
    </font>
    <font>
      <b/>
      <sz val="12"/>
      <color indexed="8"/>
      <name val="Arial CE"/>
      <family val="2"/>
      <charset val="238"/>
    </font>
    <font>
      <b/>
      <sz val="12"/>
      <color theme="1"/>
      <name val="Arial CE"/>
      <family val="2"/>
      <charset val="238"/>
    </font>
    <font>
      <b/>
      <i/>
      <sz val="12"/>
      <color indexed="8"/>
      <name val="Cambria"/>
      <family val="1"/>
      <charset val="238"/>
    </font>
    <font>
      <b/>
      <i/>
      <sz val="9"/>
      <name val="Arial CE"/>
      <charset val="238"/>
    </font>
    <font>
      <b/>
      <i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indexed="10"/>
      <name val="Arial CE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indexed="9"/>
      <name val="Arial CE"/>
      <charset val="238"/>
    </font>
    <font>
      <i/>
      <sz val="9"/>
      <name val="Arial CE"/>
      <charset val="238"/>
    </font>
    <font>
      <b/>
      <i/>
      <sz val="12"/>
      <name val="Arial CE"/>
      <charset val="238"/>
    </font>
    <font>
      <sz val="11"/>
      <name val="Arial CE"/>
      <family val="2"/>
      <charset val="238"/>
    </font>
    <font>
      <b/>
      <sz val="9"/>
      <color theme="1"/>
      <name val="Arial CE"/>
      <charset val="238"/>
    </font>
    <font>
      <sz val="11"/>
      <color indexed="8"/>
      <name val="Calibri"/>
      <family val="2"/>
      <charset val="238"/>
    </font>
    <font>
      <b/>
      <sz val="8"/>
      <color indexed="8"/>
      <name val="Arial CE"/>
      <charset val="238"/>
    </font>
    <font>
      <b/>
      <i/>
      <sz val="11"/>
      <name val="Arial CE"/>
      <charset val="238"/>
    </font>
    <font>
      <b/>
      <i/>
      <sz val="10"/>
      <color indexed="8"/>
      <name val="Arial CE"/>
      <charset val="238"/>
    </font>
    <font>
      <b/>
      <i/>
      <sz val="8"/>
      <color indexed="8"/>
      <name val="Arial CE"/>
      <charset val="238"/>
    </font>
    <font>
      <b/>
      <sz val="11"/>
      <color indexed="10"/>
      <name val="Arial CE"/>
      <charset val="238"/>
    </font>
    <font>
      <b/>
      <i/>
      <sz val="9"/>
      <color indexed="8"/>
      <name val=" Arial CE"/>
      <charset val="238"/>
    </font>
    <font>
      <b/>
      <sz val="9"/>
      <color indexed="8"/>
      <name val=" ARIAL CE"/>
      <charset val="238"/>
    </font>
    <font>
      <sz val="9"/>
      <color indexed="8"/>
      <name val=" Arial CE"/>
      <charset val="238"/>
    </font>
    <font>
      <i/>
      <sz val="8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i/>
      <sz val="8"/>
      <color indexed="8"/>
      <name val="Arial CE"/>
      <family val="2"/>
      <charset val="238"/>
    </font>
    <font>
      <b/>
      <sz val="9"/>
      <name val=" ARIAL CE"/>
      <charset val="238"/>
    </font>
    <font>
      <b/>
      <i/>
      <sz val="8"/>
      <name val="Arial CE"/>
      <charset val="238"/>
    </font>
    <font>
      <b/>
      <i/>
      <sz val="9"/>
      <color indexed="8"/>
      <name val="Arial"/>
      <family val="2"/>
      <charset val="238"/>
    </font>
    <font>
      <sz val="8"/>
      <color indexed="8"/>
      <name val="Arial Ce"/>
      <charset val="238"/>
    </font>
    <font>
      <sz val="10"/>
      <name val="Arial"/>
      <family val="2"/>
      <charset val="238"/>
    </font>
    <font>
      <b/>
      <sz val="8"/>
      <color indexed="58"/>
      <name val="Arial CE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1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15"/>
        <bgColor indexed="35"/>
      </patternFill>
    </fill>
    <fill>
      <patternFill patternType="solid">
        <fgColor indexed="47"/>
        <bgColor indexed="22"/>
      </patternFill>
    </fill>
    <fill>
      <patternFill patternType="solid">
        <fgColor indexed="11"/>
        <bgColor indexed="49"/>
      </patternFill>
    </fill>
    <fill>
      <patternFill patternType="solid">
        <fgColor indexed="46"/>
        <bgColor indexed="24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5" tint="0.59996337778862885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5" tint="0.59996337778862885"/>
        <bgColor indexed="51"/>
      </patternFill>
    </fill>
    <fill>
      <patternFill patternType="solid">
        <fgColor theme="8" tint="0.39997558519241921"/>
        <bgColor indexed="31"/>
      </patternFill>
    </fill>
    <fill>
      <patternFill patternType="solid">
        <fgColor theme="0"/>
        <bgColor indexed="45"/>
      </patternFill>
    </fill>
    <fill>
      <patternFill patternType="solid">
        <fgColor indexed="29"/>
        <bgColor indexed="45"/>
      </patternFill>
    </fill>
    <fill>
      <patternFill patternType="solid">
        <fgColor rgb="FFFF7C80"/>
        <bgColor indexed="64"/>
      </patternFill>
    </fill>
    <fill>
      <patternFill patternType="solid">
        <fgColor rgb="FFFF7C80"/>
        <bgColor indexed="45"/>
      </patternFill>
    </fill>
    <fill>
      <patternFill patternType="solid">
        <fgColor theme="8" tint="0.39997558519241921"/>
        <bgColor indexed="21"/>
      </patternFill>
    </fill>
    <fill>
      <patternFill patternType="solid">
        <fgColor indexed="22"/>
        <bgColor indexed="31"/>
      </patternFill>
    </fill>
    <fill>
      <patternFill patternType="solid">
        <fgColor indexed="10"/>
        <bgColor indexed="60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27"/>
        <bgColor indexed="41"/>
      </patternFill>
    </fill>
  </fills>
  <borders count="123">
    <border>
      <left/>
      <right/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ck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/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ck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medium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 style="medium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medium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 style="medium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ck">
        <color indexed="8"/>
      </bottom>
      <diagonal/>
    </border>
    <border>
      <left style="medium">
        <color indexed="8"/>
      </left>
      <right style="thick">
        <color indexed="8"/>
      </right>
      <top style="medium">
        <color indexed="8"/>
      </top>
      <bottom style="thick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 style="thin">
        <color indexed="8"/>
      </left>
      <right style="medium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ck">
        <color indexed="8"/>
      </bottom>
      <diagonal/>
    </border>
    <border>
      <left style="medium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thick">
        <color indexed="8"/>
      </top>
      <bottom style="thick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ck">
        <color indexed="8"/>
      </left>
      <right/>
      <top/>
      <bottom style="medium">
        <color indexed="8"/>
      </bottom>
      <diagonal/>
    </border>
  </borders>
  <cellStyleXfs count="2">
    <xf numFmtId="0" fontId="0" fillId="0" borderId="0"/>
    <xf numFmtId="0" fontId="75" fillId="0" borderId="0"/>
  </cellStyleXfs>
  <cellXfs count="1189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/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8" fillId="3" borderId="3" xfId="0" applyFont="1" applyFill="1" applyBorder="1"/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/>
    </xf>
    <xf numFmtId="0" fontId="3" fillId="4" borderId="3" xfId="0" applyFont="1" applyFill="1" applyBorder="1"/>
    <xf numFmtId="1" fontId="9" fillId="4" borderId="3" xfId="0" applyNumberFormat="1" applyFont="1" applyFill="1" applyBorder="1"/>
    <xf numFmtId="1" fontId="10" fillId="4" borderId="3" xfId="0" applyNumberFormat="1" applyFont="1" applyFill="1" applyBorder="1"/>
    <xf numFmtId="0" fontId="3" fillId="2" borderId="12" xfId="0" applyFont="1" applyFill="1" applyBorder="1" applyAlignment="1">
      <alignment horizontal="left"/>
    </xf>
    <xf numFmtId="0" fontId="5" fillId="2" borderId="13" xfId="0" applyFont="1" applyFill="1" applyBorder="1"/>
    <xf numFmtId="0" fontId="5" fillId="2" borderId="3" xfId="0" applyFont="1" applyFill="1" applyBorder="1"/>
    <xf numFmtId="0" fontId="9" fillId="2" borderId="3" xfId="0" applyFont="1" applyFill="1" applyBorder="1"/>
    <xf numFmtId="0" fontId="10" fillId="2" borderId="14" xfId="0" applyFont="1" applyFill="1" applyBorder="1"/>
    <xf numFmtId="0" fontId="9" fillId="2" borderId="12" xfId="0" applyFont="1" applyFill="1" applyBorder="1"/>
    <xf numFmtId="0" fontId="9" fillId="2" borderId="15" xfId="0" applyFont="1" applyFill="1" applyBorder="1"/>
    <xf numFmtId="3" fontId="3" fillId="2" borderId="16" xfId="0" applyNumberFormat="1" applyFont="1" applyFill="1" applyBorder="1" applyAlignment="1">
      <alignment horizontal="left"/>
    </xf>
    <xf numFmtId="0" fontId="5" fillId="2" borderId="17" xfId="0" applyFont="1" applyFill="1" applyBorder="1"/>
    <xf numFmtId="0" fontId="10" fillId="2" borderId="18" xfId="0" applyFont="1" applyFill="1" applyBorder="1"/>
    <xf numFmtId="0" fontId="9" fillId="2" borderId="16" xfId="0" applyFont="1" applyFill="1" applyBorder="1"/>
    <xf numFmtId="0" fontId="9" fillId="2" borderId="19" xfId="0" applyFont="1" applyFill="1" applyBorder="1"/>
    <xf numFmtId="0" fontId="3" fillId="2" borderId="8" xfId="0" applyFont="1" applyFill="1" applyBorder="1" applyAlignment="1">
      <alignment horizontal="left"/>
    </xf>
    <xf numFmtId="0" fontId="5" fillId="2" borderId="20" xfId="0" applyFont="1" applyFill="1" applyBorder="1"/>
    <xf numFmtId="1" fontId="9" fillId="2" borderId="3" xfId="0" applyNumberFormat="1" applyFont="1" applyFill="1" applyBorder="1"/>
    <xf numFmtId="1" fontId="10" fillId="2" borderId="21" xfId="0" applyNumberFormat="1" applyFont="1" applyFill="1" applyBorder="1"/>
    <xf numFmtId="1" fontId="9" fillId="2" borderId="8" xfId="0" applyNumberFormat="1" applyFont="1" applyFill="1" applyBorder="1"/>
    <xf numFmtId="1" fontId="9" fillId="2" borderId="22" xfId="0" applyNumberFormat="1" applyFont="1" applyFill="1" applyBorder="1"/>
    <xf numFmtId="49" fontId="3" fillId="4" borderId="3" xfId="0" applyNumberFormat="1" applyFont="1" applyFill="1" applyBorder="1" applyAlignment="1">
      <alignment horizontal="left"/>
    </xf>
    <xf numFmtId="0" fontId="5" fillId="4" borderId="3" xfId="0" applyFont="1" applyFill="1" applyBorder="1"/>
    <xf numFmtId="0" fontId="3" fillId="2" borderId="16" xfId="0" applyFont="1" applyFill="1" applyBorder="1" applyAlignment="1">
      <alignment horizontal="left"/>
    </xf>
    <xf numFmtId="0" fontId="10" fillId="2" borderId="21" xfId="0" applyFont="1" applyFill="1" applyBorder="1"/>
    <xf numFmtId="0" fontId="9" fillId="2" borderId="8" xfId="0" applyFont="1" applyFill="1" applyBorder="1"/>
    <xf numFmtId="0" fontId="9" fillId="2" borderId="22" xfId="0" applyFont="1" applyFill="1" applyBorder="1"/>
    <xf numFmtId="0" fontId="5" fillId="2" borderId="23" xfId="0" applyFont="1" applyFill="1" applyBorder="1"/>
    <xf numFmtId="1" fontId="10" fillId="2" borderId="24" xfId="0" applyNumberFormat="1" applyFont="1" applyFill="1" applyBorder="1"/>
    <xf numFmtId="1" fontId="9" fillId="2" borderId="12" xfId="0" applyNumberFormat="1" applyFont="1" applyFill="1" applyBorder="1"/>
    <xf numFmtId="1" fontId="9" fillId="2" borderId="15" xfId="0" applyNumberFormat="1" applyFont="1" applyFill="1" applyBorder="1"/>
    <xf numFmtId="0" fontId="3" fillId="5" borderId="16" xfId="0" applyFont="1" applyFill="1" applyBorder="1" applyAlignment="1">
      <alignment horizontal="left"/>
    </xf>
    <xf numFmtId="0" fontId="5" fillId="5" borderId="17" xfId="0" applyFont="1" applyFill="1" applyBorder="1"/>
    <xf numFmtId="0" fontId="5" fillId="5" borderId="3" xfId="0" applyFont="1" applyFill="1" applyBorder="1"/>
    <xf numFmtId="1" fontId="9" fillId="5" borderId="3" xfId="0" applyNumberFormat="1" applyFont="1" applyFill="1" applyBorder="1"/>
    <xf numFmtId="1" fontId="10" fillId="5" borderId="3" xfId="0" applyNumberFormat="1" applyFont="1" applyFill="1" applyBorder="1"/>
    <xf numFmtId="0" fontId="5" fillId="5" borderId="25" xfId="0" applyFont="1" applyFill="1" applyBorder="1"/>
    <xf numFmtId="0" fontId="3" fillId="5" borderId="6" xfId="0" applyFont="1" applyFill="1" applyBorder="1" applyAlignment="1">
      <alignment horizontal="left"/>
    </xf>
    <xf numFmtId="0" fontId="5" fillId="5" borderId="7" xfId="0" applyFont="1" applyFill="1" applyBorder="1"/>
    <xf numFmtId="49" fontId="4" fillId="6" borderId="3" xfId="0" applyNumberFormat="1" applyFont="1" applyFill="1" applyBorder="1"/>
    <xf numFmtId="3" fontId="3" fillId="6" borderId="3" xfId="0" applyNumberFormat="1" applyFont="1" applyFill="1" applyBorder="1" applyAlignment="1">
      <alignment horizontal="left"/>
    </xf>
    <xf numFmtId="3" fontId="9" fillId="6" borderId="3" xfId="0" applyNumberFormat="1" applyFont="1" applyFill="1" applyBorder="1" applyAlignment="1">
      <alignment horizontal="right"/>
    </xf>
    <xf numFmtId="1" fontId="9" fillId="6" borderId="3" xfId="0" applyNumberFormat="1" applyFont="1" applyFill="1" applyBorder="1" applyAlignment="1">
      <alignment horizontal="right"/>
    </xf>
    <xf numFmtId="3" fontId="10" fillId="6" borderId="3" xfId="0" applyNumberFormat="1" applyFont="1" applyFill="1" applyBorder="1" applyAlignment="1">
      <alignment horizontal="right"/>
    </xf>
    <xf numFmtId="3" fontId="11" fillId="6" borderId="3" xfId="0" applyNumberFormat="1" applyFont="1" applyFill="1" applyBorder="1" applyAlignment="1">
      <alignment horizontal="right"/>
    </xf>
    <xf numFmtId="0" fontId="3" fillId="2" borderId="26" xfId="0" applyFont="1" applyFill="1" applyBorder="1" applyAlignment="1">
      <alignment horizontal="left"/>
    </xf>
    <xf numFmtId="0" fontId="5" fillId="2" borderId="27" xfId="0" applyFont="1" applyFill="1" applyBorder="1"/>
    <xf numFmtId="1" fontId="10" fillId="2" borderId="28" xfId="0" applyNumberFormat="1" applyFont="1" applyFill="1" applyBorder="1"/>
    <xf numFmtId="1" fontId="11" fillId="2" borderId="26" xfId="0" applyNumberFormat="1" applyFont="1" applyFill="1" applyBorder="1"/>
    <xf numFmtId="1" fontId="11" fillId="2" borderId="29" xfId="0" applyNumberFormat="1" applyFont="1" applyFill="1" applyBorder="1"/>
    <xf numFmtId="0" fontId="12" fillId="4" borderId="3" xfId="0" applyFont="1" applyFill="1" applyBorder="1" applyAlignment="1">
      <alignment horizontal="left"/>
    </xf>
    <xf numFmtId="1" fontId="9" fillId="4" borderId="3" xfId="0" applyNumberFormat="1" applyFont="1" applyFill="1" applyBorder="1" applyAlignment="1">
      <alignment wrapText="1"/>
    </xf>
    <xf numFmtId="1" fontId="10" fillId="4" borderId="3" xfId="0" applyNumberFormat="1" applyFont="1" applyFill="1" applyBorder="1" applyAlignment="1">
      <alignment wrapText="1"/>
    </xf>
    <xf numFmtId="0" fontId="3" fillId="7" borderId="3" xfId="0" applyFont="1" applyFill="1" applyBorder="1" applyAlignment="1">
      <alignment horizontal="left"/>
    </xf>
    <xf numFmtId="0" fontId="5" fillId="7" borderId="3" xfId="0" applyFont="1" applyFill="1" applyBorder="1"/>
    <xf numFmtId="1" fontId="9" fillId="7" borderId="3" xfId="0" applyNumberFormat="1" applyFont="1" applyFill="1" applyBorder="1"/>
    <xf numFmtId="1" fontId="10" fillId="7" borderId="3" xfId="0" applyNumberFormat="1" applyFont="1" applyFill="1" applyBorder="1"/>
    <xf numFmtId="1" fontId="5" fillId="2" borderId="3" xfId="0" applyNumberFormat="1" applyFont="1" applyFill="1" applyBorder="1"/>
    <xf numFmtId="1" fontId="13" fillId="2" borderId="3" xfId="0" applyNumberFormat="1" applyFont="1" applyFill="1" applyBorder="1"/>
    <xf numFmtId="0" fontId="3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1" fontId="11" fillId="4" borderId="3" xfId="0" applyNumberFormat="1" applyFont="1" applyFill="1" applyBorder="1"/>
    <xf numFmtId="0" fontId="3" fillId="2" borderId="36" xfId="0" applyFont="1" applyFill="1" applyBorder="1" applyAlignment="1">
      <alignment horizontal="left"/>
    </xf>
    <xf numFmtId="0" fontId="5" fillId="2" borderId="37" xfId="0" applyFont="1" applyFill="1" applyBorder="1"/>
    <xf numFmtId="0" fontId="11" fillId="2" borderId="37" xfId="0" applyFont="1" applyFill="1" applyBorder="1"/>
    <xf numFmtId="0" fontId="10" fillId="2" borderId="37" xfId="0" applyFont="1" applyFill="1" applyBorder="1"/>
    <xf numFmtId="0" fontId="11" fillId="2" borderId="38" xfId="0" applyFont="1" applyFill="1" applyBorder="1"/>
    <xf numFmtId="0" fontId="5" fillId="2" borderId="39" xfId="0" applyFont="1" applyFill="1" applyBorder="1"/>
    <xf numFmtId="1" fontId="11" fillId="2" borderId="39" xfId="0" applyNumberFormat="1" applyFont="1" applyFill="1" applyBorder="1"/>
    <xf numFmtId="1" fontId="10" fillId="2" borderId="39" xfId="0" applyNumberFormat="1" applyFont="1" applyFill="1" applyBorder="1"/>
    <xf numFmtId="1" fontId="11" fillId="2" borderId="13" xfId="0" applyNumberFormat="1" applyFont="1" applyFill="1" applyBorder="1"/>
    <xf numFmtId="0" fontId="5" fillId="2" borderId="9" xfId="0" applyFont="1" applyFill="1" applyBorder="1"/>
    <xf numFmtId="1" fontId="11" fillId="2" borderId="9" xfId="0" applyNumberFormat="1" applyFont="1" applyFill="1" applyBorder="1"/>
    <xf numFmtId="1" fontId="10" fillId="2" borderId="9" xfId="0" applyNumberFormat="1" applyFont="1" applyFill="1" applyBorder="1"/>
    <xf numFmtId="1" fontId="11" fillId="2" borderId="20" xfId="0" applyNumberFormat="1" applyFont="1" applyFill="1" applyBorder="1"/>
    <xf numFmtId="0" fontId="13" fillId="7" borderId="3" xfId="0" applyFont="1" applyFill="1" applyBorder="1"/>
    <xf numFmtId="1" fontId="11" fillId="7" borderId="18" xfId="0" applyNumberFormat="1" applyFont="1" applyFill="1" applyBorder="1"/>
    <xf numFmtId="1" fontId="11" fillId="7" borderId="3" xfId="0" applyNumberFormat="1" applyFont="1" applyFill="1" applyBorder="1"/>
    <xf numFmtId="0" fontId="12" fillId="2" borderId="25" xfId="0" applyFont="1" applyFill="1" applyBorder="1"/>
    <xf numFmtId="0" fontId="15" fillId="2" borderId="0" xfId="0" applyFont="1" applyFill="1"/>
    <xf numFmtId="0" fontId="15" fillId="2" borderId="23" xfId="0" applyFont="1" applyFill="1" applyBorder="1"/>
    <xf numFmtId="0" fontId="15" fillId="2" borderId="28" xfId="0" applyFont="1" applyFill="1" applyBorder="1"/>
    <xf numFmtId="0" fontId="15" fillId="2" borderId="3" xfId="0" applyFont="1" applyFill="1" applyBorder="1"/>
    <xf numFmtId="0" fontId="16" fillId="2" borderId="3" xfId="0" applyFont="1" applyFill="1" applyBorder="1"/>
    <xf numFmtId="0" fontId="5" fillId="3" borderId="2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1" fontId="11" fillId="4" borderId="18" xfId="0" applyNumberFormat="1" applyFont="1" applyFill="1" applyBorder="1"/>
    <xf numFmtId="0" fontId="15" fillId="2" borderId="40" xfId="0" applyFont="1" applyFill="1" applyBorder="1"/>
    <xf numFmtId="1" fontId="9" fillId="2" borderId="41" xfId="0" applyNumberFormat="1" applyFont="1" applyFill="1" applyBorder="1"/>
    <xf numFmtId="1" fontId="9" fillId="2" borderId="0" xfId="0" applyNumberFormat="1" applyFont="1" applyFill="1"/>
    <xf numFmtId="1" fontId="10" fillId="2" borderId="3" xfId="0" applyNumberFormat="1" applyFont="1" applyFill="1" applyBorder="1"/>
    <xf numFmtId="1" fontId="9" fillId="2" borderId="26" xfId="0" applyNumberFormat="1" applyFont="1" applyFill="1" applyBorder="1"/>
    <xf numFmtId="1" fontId="9" fillId="2" borderId="29" xfId="0" applyNumberFormat="1" applyFont="1" applyFill="1" applyBorder="1"/>
    <xf numFmtId="0" fontId="3" fillId="2" borderId="3" xfId="0" applyFont="1" applyFill="1" applyBorder="1" applyAlignment="1">
      <alignment horizontal="left"/>
    </xf>
    <xf numFmtId="1" fontId="9" fillId="2" borderId="23" xfId="0" applyNumberFormat="1" applyFont="1" applyFill="1" applyBorder="1"/>
    <xf numFmtId="1" fontId="9" fillId="2" borderId="14" xfId="0" applyNumberFormat="1" applyFont="1" applyFill="1" applyBorder="1"/>
    <xf numFmtId="1" fontId="9" fillId="2" borderId="42" xfId="0" applyNumberFormat="1" applyFont="1" applyFill="1" applyBorder="1"/>
    <xf numFmtId="1" fontId="9" fillId="2" borderId="25" xfId="0" applyNumberFormat="1" applyFont="1" applyFill="1" applyBorder="1"/>
    <xf numFmtId="1" fontId="9" fillId="2" borderId="21" xfId="0" applyNumberFormat="1" applyFont="1" applyFill="1" applyBorder="1"/>
    <xf numFmtId="1" fontId="9" fillId="2" borderId="5" xfId="0" applyNumberFormat="1" applyFont="1" applyFill="1" applyBorder="1"/>
    <xf numFmtId="0" fontId="12" fillId="2" borderId="43" xfId="0" applyFont="1" applyFill="1" applyBorder="1"/>
    <xf numFmtId="0" fontId="15" fillId="2" borderId="15" xfId="0" applyFont="1" applyFill="1" applyBorder="1"/>
    <xf numFmtId="0" fontId="15" fillId="2" borderId="25" xfId="0" applyFont="1" applyFill="1" applyBorder="1"/>
    <xf numFmtId="0" fontId="15" fillId="2" borderId="12" xfId="0" applyFont="1" applyFill="1" applyBorder="1"/>
    <xf numFmtId="0" fontId="15" fillId="2" borderId="44" xfId="0" applyFont="1" applyFill="1" applyBorder="1"/>
    <xf numFmtId="0" fontId="15" fillId="2" borderId="45" xfId="0" applyFont="1" applyFill="1" applyBorder="1"/>
    <xf numFmtId="0" fontId="18" fillId="2" borderId="46" xfId="0" applyFont="1" applyFill="1" applyBorder="1"/>
    <xf numFmtId="0" fontId="3" fillId="2" borderId="47" xfId="0" applyFont="1" applyFill="1" applyBorder="1" applyAlignment="1">
      <alignment horizontal="left"/>
    </xf>
    <xf numFmtId="0" fontId="12" fillId="2" borderId="22" xfId="0" applyFont="1" applyFill="1" applyBorder="1"/>
    <xf numFmtId="0" fontId="12" fillId="2" borderId="35" xfId="0" applyFont="1" applyFill="1" applyBorder="1"/>
    <xf numFmtId="1" fontId="5" fillId="2" borderId="8" xfId="0" applyNumberFormat="1" applyFont="1" applyFill="1" applyBorder="1"/>
    <xf numFmtId="1" fontId="5" fillId="2" borderId="9" xfId="0" applyNumberFormat="1" applyFont="1" applyFill="1" applyBorder="1"/>
    <xf numFmtId="1" fontId="3" fillId="2" borderId="9" xfId="0" applyNumberFormat="1" applyFont="1" applyFill="1" applyBorder="1"/>
    <xf numFmtId="1" fontId="19" fillId="2" borderId="10" xfId="0" applyNumberFormat="1" applyFont="1" applyFill="1" applyBorder="1"/>
    <xf numFmtId="1" fontId="3" fillId="2" borderId="8" xfId="0" applyNumberFormat="1" applyFont="1" applyFill="1" applyBorder="1"/>
    <xf numFmtId="1" fontId="3" fillId="2" borderId="22" xfId="0" applyNumberFormat="1" applyFont="1" applyFill="1" applyBorder="1"/>
    <xf numFmtId="0" fontId="20" fillId="8" borderId="3" xfId="0" applyFont="1" applyFill="1" applyBorder="1"/>
    <xf numFmtId="0" fontId="3" fillId="8" borderId="48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3" fontId="13" fillId="8" borderId="3" xfId="0" applyNumberFormat="1" applyFont="1" applyFill="1" applyBorder="1" applyAlignment="1">
      <alignment horizontal="right"/>
    </xf>
    <xf numFmtId="3" fontId="10" fillId="8" borderId="3" xfId="0" applyNumberFormat="1" applyFont="1" applyFill="1" applyBorder="1" applyAlignment="1">
      <alignment horizontal="right"/>
    </xf>
    <xf numFmtId="1" fontId="13" fillId="8" borderId="3" xfId="0" applyNumberFormat="1" applyFont="1" applyFill="1" applyBorder="1" applyAlignment="1">
      <alignment horizontal="right"/>
    </xf>
    <xf numFmtId="1" fontId="10" fillId="8" borderId="3" xfId="0" applyNumberFormat="1" applyFont="1" applyFill="1" applyBorder="1" applyAlignment="1">
      <alignment horizontal="right"/>
    </xf>
    <xf numFmtId="0" fontId="21" fillId="6" borderId="3" xfId="0" applyFont="1" applyFill="1" applyBorder="1" applyAlignment="1">
      <alignment horizontal="left"/>
    </xf>
    <xf numFmtId="3" fontId="13" fillId="6" borderId="3" xfId="0" applyNumberFormat="1" applyFont="1" applyFill="1" applyBorder="1" applyAlignment="1">
      <alignment horizontal="right"/>
    </xf>
    <xf numFmtId="0" fontId="12" fillId="0" borderId="0" xfId="0" applyFont="1" applyAlignment="1">
      <alignment horizontal="center"/>
    </xf>
    <xf numFmtId="0" fontId="23" fillId="0" borderId="0" xfId="0" applyFont="1"/>
    <xf numFmtId="0" fontId="0" fillId="0" borderId="0" xfId="0" applyAlignment="1">
      <alignment horizontal="center"/>
    </xf>
    <xf numFmtId="49" fontId="24" fillId="9" borderId="49" xfId="0" applyNumberFormat="1" applyFont="1" applyFill="1" applyBorder="1"/>
    <xf numFmtId="49" fontId="24" fillId="9" borderId="50" xfId="0" applyNumberFormat="1" applyFont="1" applyFill="1" applyBorder="1"/>
    <xf numFmtId="49" fontId="24" fillId="9" borderId="51" xfId="0" applyNumberFormat="1" applyFont="1" applyFill="1" applyBorder="1"/>
    <xf numFmtId="49" fontId="3" fillId="9" borderId="50" xfId="0" applyNumberFormat="1" applyFont="1" applyFill="1" applyBorder="1" applyAlignment="1">
      <alignment horizontal="left"/>
    </xf>
    <xf numFmtId="49" fontId="3" fillId="9" borderId="52" xfId="0" applyNumberFormat="1" applyFont="1" applyFill="1" applyBorder="1" applyAlignment="1">
      <alignment horizontal="left"/>
    </xf>
    <xf numFmtId="49" fontId="5" fillId="9" borderId="53" xfId="0" applyNumberFormat="1" applyFont="1" applyFill="1" applyBorder="1" applyAlignment="1">
      <alignment horizontal="left"/>
    </xf>
    <xf numFmtId="49" fontId="14" fillId="9" borderId="3" xfId="0" applyNumberFormat="1" applyFont="1" applyFill="1" applyBorder="1" applyAlignment="1">
      <alignment horizontal="left"/>
    </xf>
    <xf numFmtId="49" fontId="3" fillId="9" borderId="53" xfId="0" applyNumberFormat="1" applyFont="1" applyFill="1" applyBorder="1" applyAlignment="1">
      <alignment horizontal="left"/>
    </xf>
    <xf numFmtId="49" fontId="3" fillId="9" borderId="54" xfId="0" applyNumberFormat="1" applyFont="1" applyFill="1" applyBorder="1" applyAlignment="1">
      <alignment horizontal="left"/>
    </xf>
    <xf numFmtId="0" fontId="12" fillId="9" borderId="55" xfId="0" applyFont="1" applyFill="1" applyBorder="1" applyAlignment="1">
      <alignment horizontal="center"/>
    </xf>
    <xf numFmtId="49" fontId="25" fillId="9" borderId="56" xfId="0" applyNumberFormat="1" applyFont="1" applyFill="1" applyBorder="1" applyAlignment="1">
      <alignment horizontal="center"/>
    </xf>
    <xf numFmtId="49" fontId="26" fillId="9" borderId="56" xfId="0" applyNumberFormat="1" applyFont="1" applyFill="1" applyBorder="1" applyAlignment="1">
      <alignment horizontal="center"/>
    </xf>
    <xf numFmtId="49" fontId="27" fillId="9" borderId="56" xfId="0" applyNumberFormat="1" applyFont="1" applyFill="1" applyBorder="1" applyAlignment="1">
      <alignment horizontal="center"/>
    </xf>
    <xf numFmtId="0" fontId="27" fillId="9" borderId="57" xfId="0" applyFont="1" applyFill="1" applyBorder="1"/>
    <xf numFmtId="0" fontId="27" fillId="9" borderId="58" xfId="0" applyFont="1" applyFill="1" applyBorder="1"/>
    <xf numFmtId="49" fontId="26" fillId="9" borderId="56" xfId="0" applyNumberFormat="1" applyFont="1" applyFill="1" applyBorder="1" applyAlignment="1">
      <alignment horizontal="center" vertical="center" wrapText="1"/>
    </xf>
    <xf numFmtId="49" fontId="26" fillId="9" borderId="59" xfId="0" applyNumberFormat="1" applyFont="1" applyFill="1" applyBorder="1" applyAlignment="1">
      <alignment horizontal="center" vertical="center" wrapText="1"/>
    </xf>
    <xf numFmtId="49" fontId="28" fillId="9" borderId="60" xfId="0" applyNumberFormat="1" applyFont="1" applyFill="1" applyBorder="1" applyAlignment="1">
      <alignment horizontal="center" vertical="center" wrapText="1"/>
    </xf>
    <xf numFmtId="49" fontId="28" fillId="9" borderId="59" xfId="0" applyNumberFormat="1" applyFont="1" applyFill="1" applyBorder="1" applyAlignment="1">
      <alignment horizontal="center" vertical="center" wrapText="1"/>
    </xf>
    <xf numFmtId="49" fontId="26" fillId="9" borderId="60" xfId="0" applyNumberFormat="1" applyFont="1" applyFill="1" applyBorder="1" applyAlignment="1">
      <alignment horizontal="center" vertical="center" wrapText="1"/>
    </xf>
    <xf numFmtId="49" fontId="26" fillId="9" borderId="61" xfId="0" applyNumberFormat="1" applyFont="1" applyFill="1" applyBorder="1" applyAlignment="1">
      <alignment horizontal="center" vertical="center" wrapText="1"/>
    </xf>
    <xf numFmtId="49" fontId="14" fillId="9" borderId="3" xfId="0" applyNumberFormat="1" applyFont="1" applyFill="1" applyBorder="1" applyAlignment="1">
      <alignment horizontal="center" vertical="center" wrapText="1"/>
    </xf>
    <xf numFmtId="49" fontId="26" fillId="9" borderId="62" xfId="0" applyNumberFormat="1" applyFont="1" applyFill="1" applyBorder="1" applyAlignment="1">
      <alignment horizontal="center" vertical="center" wrapText="1"/>
    </xf>
    <xf numFmtId="49" fontId="26" fillId="9" borderId="63" xfId="0" applyNumberFormat="1" applyFont="1" applyFill="1" applyBorder="1" applyAlignment="1">
      <alignment horizontal="center" vertical="center" wrapText="1"/>
    </xf>
    <xf numFmtId="49" fontId="26" fillId="9" borderId="64" xfId="0" applyNumberFormat="1" applyFont="1" applyFill="1" applyBorder="1" applyAlignment="1">
      <alignment horizontal="center" vertical="center" wrapText="1"/>
    </xf>
    <xf numFmtId="49" fontId="26" fillId="9" borderId="65" xfId="0" applyNumberFormat="1" applyFont="1" applyFill="1" applyBorder="1" applyAlignment="1">
      <alignment horizontal="center" vertical="center" wrapText="1"/>
    </xf>
    <xf numFmtId="0" fontId="12" fillId="9" borderId="8" xfId="0" applyFont="1" applyFill="1" applyBorder="1" applyAlignment="1">
      <alignment horizontal="center"/>
    </xf>
    <xf numFmtId="0" fontId="27" fillId="9" borderId="66" xfId="0" applyFont="1" applyFill="1" applyBorder="1" applyAlignment="1">
      <alignment horizontal="center"/>
    </xf>
    <xf numFmtId="49" fontId="27" fillId="9" borderId="66" xfId="0" applyNumberFormat="1" applyFont="1" applyFill="1" applyBorder="1" applyAlignment="1">
      <alignment horizontal="center"/>
    </xf>
    <xf numFmtId="49" fontId="27" fillId="9" borderId="67" xfId="0" applyNumberFormat="1" applyFont="1" applyFill="1" applyBorder="1" applyAlignment="1">
      <alignment horizontal="center"/>
    </xf>
    <xf numFmtId="0" fontId="27" fillId="9" borderId="67" xfId="0" applyFont="1" applyFill="1" applyBorder="1"/>
    <xf numFmtId="49" fontId="26" fillId="9" borderId="0" xfId="0" applyNumberFormat="1" applyFont="1" applyFill="1" applyAlignment="1">
      <alignment horizontal="center" vertical="center" wrapText="1"/>
    </xf>
    <xf numFmtId="49" fontId="26" fillId="9" borderId="68" xfId="0" applyNumberFormat="1" applyFont="1" applyFill="1" applyBorder="1" applyAlignment="1">
      <alignment horizontal="center" vertical="center" wrapText="1"/>
    </xf>
    <xf numFmtId="49" fontId="28" fillId="9" borderId="69" xfId="0" applyNumberFormat="1" applyFont="1" applyFill="1" applyBorder="1" applyAlignment="1">
      <alignment horizontal="center" vertical="center" wrapText="1"/>
    </xf>
    <xf numFmtId="49" fontId="28" fillId="9" borderId="68" xfId="0" applyNumberFormat="1" applyFont="1" applyFill="1" applyBorder="1" applyAlignment="1">
      <alignment horizontal="center" vertical="center" wrapText="1"/>
    </xf>
    <xf numFmtId="49" fontId="26" fillId="9" borderId="69" xfId="0" applyNumberFormat="1" applyFont="1" applyFill="1" applyBorder="1" applyAlignment="1">
      <alignment horizontal="center" vertical="center" wrapText="1"/>
    </xf>
    <xf numFmtId="49" fontId="26" fillId="9" borderId="45" xfId="0" applyNumberFormat="1" applyFont="1" applyFill="1" applyBorder="1" applyAlignment="1">
      <alignment horizontal="center" vertical="center" wrapText="1"/>
    </xf>
    <xf numFmtId="49" fontId="26" fillId="9" borderId="41" xfId="0" applyNumberFormat="1" applyFont="1" applyFill="1" applyBorder="1" applyAlignment="1">
      <alignment horizontal="center" vertical="center" wrapText="1"/>
    </xf>
    <xf numFmtId="49" fontId="26" fillId="9" borderId="70" xfId="0" applyNumberFormat="1" applyFont="1" applyFill="1" applyBorder="1" applyAlignment="1">
      <alignment horizontal="center" vertical="center" wrapText="1"/>
    </xf>
    <xf numFmtId="49" fontId="26" fillId="9" borderId="71" xfId="0" applyNumberFormat="1" applyFont="1" applyFill="1" applyBorder="1" applyAlignment="1">
      <alignment horizontal="center" vertical="center" wrapText="1"/>
    </xf>
    <xf numFmtId="49" fontId="26" fillId="9" borderId="29" xfId="0" applyNumberFormat="1" applyFont="1" applyFill="1" applyBorder="1" applyAlignment="1">
      <alignment horizontal="center" vertical="center" wrapText="1"/>
    </xf>
    <xf numFmtId="0" fontId="12" fillId="9" borderId="26" xfId="0" applyFont="1" applyFill="1" applyBorder="1" applyAlignment="1">
      <alignment horizontal="center"/>
    </xf>
    <xf numFmtId="0" fontId="27" fillId="9" borderId="41" xfId="0" applyFont="1" applyFill="1" applyBorder="1" applyAlignment="1">
      <alignment horizontal="center"/>
    </xf>
    <xf numFmtId="49" fontId="27" fillId="9" borderId="41" xfId="0" applyNumberFormat="1" applyFont="1" applyFill="1" applyBorder="1" applyAlignment="1">
      <alignment horizontal="center"/>
    </xf>
    <xf numFmtId="49" fontId="27" fillId="9" borderId="0" xfId="0" applyNumberFormat="1" applyFont="1" applyFill="1" applyAlignment="1">
      <alignment horizontal="center"/>
    </xf>
    <xf numFmtId="0" fontId="27" fillId="9" borderId="0" xfId="0" applyFont="1" applyFill="1"/>
    <xf numFmtId="0" fontId="27" fillId="9" borderId="72" xfId="0" applyFont="1" applyFill="1" applyBorder="1"/>
    <xf numFmtId="0" fontId="8" fillId="9" borderId="23" xfId="0" applyFont="1" applyFill="1" applyBorder="1"/>
    <xf numFmtId="49" fontId="26" fillId="9" borderId="3" xfId="0" applyNumberFormat="1" applyFont="1" applyFill="1" applyBorder="1" applyAlignment="1">
      <alignment horizontal="center" vertical="center" wrapText="1"/>
    </xf>
    <xf numFmtId="49" fontId="28" fillId="9" borderId="3" xfId="0" applyNumberFormat="1" applyFont="1" applyFill="1" applyBorder="1" applyAlignment="1">
      <alignment horizontal="center" vertical="center" wrapText="1"/>
    </xf>
    <xf numFmtId="49" fontId="26" fillId="9" borderId="18" xfId="0" applyNumberFormat="1" applyFont="1" applyFill="1" applyBorder="1" applyAlignment="1">
      <alignment horizontal="center" vertical="center" wrapText="1"/>
    </xf>
    <xf numFmtId="49" fontId="29" fillId="9" borderId="3" xfId="0" applyNumberFormat="1" applyFont="1" applyFill="1" applyBorder="1" applyAlignment="1">
      <alignment horizontal="center" vertical="center" wrapText="1"/>
    </xf>
    <xf numFmtId="49" fontId="26" fillId="9" borderId="5" xfId="0" applyNumberFormat="1" applyFont="1" applyFill="1" applyBorder="1" applyAlignment="1">
      <alignment horizontal="center" vertical="center" wrapText="1"/>
    </xf>
    <xf numFmtId="49" fontId="26" fillId="9" borderId="25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30" fillId="10" borderId="3" xfId="0" applyFont="1" applyFill="1" applyBorder="1" applyAlignment="1">
      <alignment horizontal="left" vertical="center"/>
    </xf>
    <xf numFmtId="0" fontId="31" fillId="10" borderId="3" xfId="0" applyFont="1" applyFill="1" applyBorder="1" applyAlignment="1">
      <alignment vertical="center"/>
    </xf>
    <xf numFmtId="0" fontId="27" fillId="10" borderId="3" xfId="0" applyFont="1" applyFill="1" applyBorder="1"/>
    <xf numFmtId="3" fontId="32" fillId="10" borderId="3" xfId="0" applyNumberFormat="1" applyFont="1" applyFill="1" applyBorder="1"/>
    <xf numFmtId="3" fontId="33" fillId="10" borderId="3" xfId="0" applyNumberFormat="1" applyFont="1" applyFill="1" applyBorder="1"/>
    <xf numFmtId="3" fontId="34" fillId="10" borderId="3" xfId="0" applyNumberFormat="1" applyFont="1" applyFill="1" applyBorder="1"/>
    <xf numFmtId="0" fontId="35" fillId="11" borderId="3" xfId="0" applyFont="1" applyFill="1" applyBorder="1" applyAlignment="1">
      <alignment horizontal="center"/>
    </xf>
    <xf numFmtId="0" fontId="36" fillId="11" borderId="3" xfId="0" applyFont="1" applyFill="1" applyBorder="1"/>
    <xf numFmtId="0" fontId="27" fillId="11" borderId="3" xfId="0" applyFont="1" applyFill="1" applyBorder="1"/>
    <xf numFmtId="0" fontId="27" fillId="11" borderId="23" xfId="0" applyFont="1" applyFill="1" applyBorder="1"/>
    <xf numFmtId="49" fontId="34" fillId="11" borderId="1" xfId="0" applyNumberFormat="1" applyFont="1" applyFill="1" applyBorder="1" applyAlignment="1">
      <alignment horizontal="right"/>
    </xf>
    <xf numFmtId="49" fontId="34" fillId="11" borderId="32" xfId="0" applyNumberFormat="1" applyFont="1" applyFill="1" applyBorder="1" applyAlignment="1">
      <alignment horizontal="right"/>
    </xf>
    <xf numFmtId="49" fontId="34" fillId="11" borderId="4" xfId="0" applyNumberFormat="1" applyFont="1" applyFill="1" applyBorder="1" applyAlignment="1">
      <alignment horizontal="right"/>
    </xf>
    <xf numFmtId="49" fontId="37" fillId="11" borderId="3" xfId="0" applyNumberFormat="1" applyFont="1" applyFill="1" applyBorder="1" applyAlignment="1">
      <alignment horizontal="right"/>
    </xf>
    <xf numFmtId="49" fontId="37" fillId="11" borderId="23" xfId="0" applyNumberFormat="1" applyFont="1" applyFill="1" applyBorder="1" applyAlignment="1">
      <alignment horizontal="right"/>
    </xf>
    <xf numFmtId="49" fontId="34" fillId="11" borderId="12" xfId="0" applyNumberFormat="1" applyFont="1" applyFill="1" applyBorder="1" applyAlignment="1">
      <alignment horizontal="right"/>
    </xf>
    <xf numFmtId="49" fontId="34" fillId="11" borderId="39" xfId="0" applyNumberFormat="1" applyFont="1" applyFill="1" applyBorder="1" applyAlignment="1">
      <alignment horizontal="right"/>
    </xf>
    <xf numFmtId="49" fontId="34" fillId="11" borderId="13" xfId="0" applyNumberFormat="1" applyFont="1" applyFill="1" applyBorder="1" applyAlignment="1">
      <alignment horizontal="right"/>
    </xf>
    <xf numFmtId="0" fontId="27" fillId="0" borderId="3" xfId="0" applyFont="1" applyBorder="1" applyAlignment="1">
      <alignment horizontal="center"/>
    </xf>
    <xf numFmtId="49" fontId="8" fillId="12" borderId="3" xfId="0" applyNumberFormat="1" applyFont="1" applyFill="1" applyBorder="1" applyAlignment="1">
      <alignment horizontal="center"/>
    </xf>
    <xf numFmtId="0" fontId="26" fillId="12" borderId="3" xfId="0" applyFont="1" applyFill="1" applyBorder="1"/>
    <xf numFmtId="49" fontId="38" fillId="12" borderId="16" xfId="0" applyNumberFormat="1" applyFont="1" applyFill="1" applyBorder="1" applyAlignment="1">
      <alignment horizontal="right"/>
    </xf>
    <xf numFmtId="49" fontId="38" fillId="12" borderId="73" xfId="0" applyNumberFormat="1" applyFont="1" applyFill="1" applyBorder="1" applyAlignment="1">
      <alignment horizontal="right"/>
    </xf>
    <xf numFmtId="49" fontId="38" fillId="12" borderId="74" xfId="0" applyNumberFormat="1" applyFont="1" applyFill="1" applyBorder="1" applyAlignment="1">
      <alignment horizontal="right"/>
    </xf>
    <xf numFmtId="49" fontId="39" fillId="12" borderId="3" xfId="0" applyNumberFormat="1" applyFont="1" applyFill="1" applyBorder="1" applyAlignment="1">
      <alignment horizontal="right"/>
    </xf>
    <xf numFmtId="49" fontId="38" fillId="12" borderId="17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"/>
    </xf>
    <xf numFmtId="49" fontId="27" fillId="2" borderId="3" xfId="0" applyNumberFormat="1" applyFont="1" applyFill="1" applyBorder="1" applyAlignment="1">
      <alignment horizontal="center"/>
    </xf>
    <xf numFmtId="0" fontId="27" fillId="2" borderId="3" xfId="0" applyFont="1" applyFill="1" applyBorder="1"/>
    <xf numFmtId="49" fontId="40" fillId="2" borderId="16" xfId="0" applyNumberFormat="1" applyFont="1" applyFill="1" applyBorder="1" applyAlignment="1">
      <alignment horizontal="right"/>
    </xf>
    <xf numFmtId="49" fontId="41" fillId="2" borderId="73" xfId="0" applyNumberFormat="1" applyFont="1" applyFill="1" applyBorder="1" applyAlignment="1">
      <alignment horizontal="right"/>
    </xf>
    <xf numFmtId="3" fontId="40" fillId="2" borderId="73" xfId="0" applyNumberFormat="1" applyFont="1" applyFill="1" applyBorder="1"/>
    <xf numFmtId="3" fontId="38" fillId="2" borderId="73" xfId="0" applyNumberFormat="1" applyFont="1" applyFill="1" applyBorder="1"/>
    <xf numFmtId="3" fontId="34" fillId="2" borderId="73" xfId="0" applyNumberFormat="1" applyFont="1" applyFill="1" applyBorder="1"/>
    <xf numFmtId="3" fontId="38" fillId="2" borderId="74" xfId="0" applyNumberFormat="1" applyFont="1" applyFill="1" applyBorder="1"/>
    <xf numFmtId="3" fontId="37" fillId="2" borderId="3" xfId="0" applyNumberFormat="1" applyFont="1" applyFill="1" applyBorder="1"/>
    <xf numFmtId="3" fontId="39" fillId="2" borderId="3" xfId="0" applyNumberFormat="1" applyFont="1" applyFill="1" applyBorder="1"/>
    <xf numFmtId="3" fontId="42" fillId="2" borderId="16" xfId="0" applyNumberFormat="1" applyFont="1" applyFill="1" applyBorder="1"/>
    <xf numFmtId="3" fontId="43" fillId="2" borderId="73" xfId="0" applyNumberFormat="1" applyFont="1" applyFill="1" applyBorder="1"/>
    <xf numFmtId="3" fontId="42" fillId="2" borderId="73" xfId="0" applyNumberFormat="1" applyFont="1" applyFill="1" applyBorder="1"/>
    <xf numFmtId="3" fontId="43" fillId="2" borderId="17" xfId="0" applyNumberFormat="1" applyFont="1" applyFill="1" applyBorder="1"/>
    <xf numFmtId="0" fontId="27" fillId="2" borderId="3" xfId="0" applyFont="1" applyFill="1" applyBorder="1" applyAlignment="1">
      <alignment horizontal="right"/>
    </xf>
    <xf numFmtId="3" fontId="44" fillId="2" borderId="3" xfId="0" applyNumberFormat="1" applyFont="1" applyFill="1" applyBorder="1"/>
    <xf numFmtId="3" fontId="45" fillId="2" borderId="16" xfId="0" applyNumberFormat="1" applyFont="1" applyFill="1" applyBorder="1"/>
    <xf numFmtId="3" fontId="45" fillId="2" borderId="73" xfId="0" applyNumberFormat="1" applyFont="1" applyFill="1" applyBorder="1"/>
    <xf numFmtId="3" fontId="45" fillId="2" borderId="17" xfId="0" applyNumberFormat="1" applyFont="1" applyFill="1" applyBorder="1"/>
    <xf numFmtId="0" fontId="46" fillId="2" borderId="3" xfId="0" applyFont="1" applyFill="1" applyBorder="1"/>
    <xf numFmtId="49" fontId="47" fillId="11" borderId="16" xfId="0" applyNumberFormat="1" applyFont="1" applyFill="1" applyBorder="1" applyAlignment="1">
      <alignment horizontal="right"/>
    </xf>
    <xf numFmtId="49" fontId="47" fillId="11" borderId="73" xfId="0" applyNumberFormat="1" applyFont="1" applyFill="1" applyBorder="1" applyAlignment="1">
      <alignment horizontal="right"/>
    </xf>
    <xf numFmtId="49" fontId="34" fillId="11" borderId="73" xfId="0" applyNumberFormat="1" applyFont="1" applyFill="1" applyBorder="1" applyAlignment="1">
      <alignment horizontal="right"/>
    </xf>
    <xf numFmtId="49" fontId="34" fillId="11" borderId="74" xfId="0" applyNumberFormat="1" applyFont="1" applyFill="1" applyBorder="1" applyAlignment="1">
      <alignment horizontal="right"/>
    </xf>
    <xf numFmtId="49" fontId="34" fillId="11" borderId="16" xfId="0" applyNumberFormat="1" applyFont="1" applyFill="1" applyBorder="1" applyAlignment="1">
      <alignment horizontal="right"/>
    </xf>
    <xf numFmtId="49" fontId="34" fillId="11" borderId="17" xfId="0" applyNumberFormat="1" applyFont="1" applyFill="1" applyBorder="1" applyAlignment="1">
      <alignment horizontal="right"/>
    </xf>
    <xf numFmtId="49" fontId="48" fillId="12" borderId="16" xfId="0" applyNumberFormat="1" applyFont="1" applyFill="1" applyBorder="1" applyAlignment="1">
      <alignment horizontal="right"/>
    </xf>
    <xf numFmtId="49" fontId="48" fillId="12" borderId="73" xfId="0" applyNumberFormat="1" applyFont="1" applyFill="1" applyBorder="1" applyAlignment="1">
      <alignment horizontal="right"/>
    </xf>
    <xf numFmtId="0" fontId="27" fillId="2" borderId="3" xfId="0" applyFont="1" applyFill="1" applyBorder="1" applyAlignment="1">
      <alignment horizontal="center"/>
    </xf>
    <xf numFmtId="49" fontId="41" fillId="2" borderId="16" xfId="0" applyNumberFormat="1" applyFont="1" applyFill="1" applyBorder="1" applyAlignment="1">
      <alignment horizontal="right"/>
    </xf>
    <xf numFmtId="3" fontId="41" fillId="2" borderId="73" xfId="0" applyNumberFormat="1" applyFont="1" applyFill="1" applyBorder="1" applyAlignment="1">
      <alignment horizontal="right"/>
    </xf>
    <xf numFmtId="3" fontId="38" fillId="2" borderId="73" xfId="0" applyNumberFormat="1" applyFont="1" applyFill="1" applyBorder="1" applyAlignment="1">
      <alignment horizontal="right"/>
    </xf>
    <xf numFmtId="3" fontId="38" fillId="2" borderId="74" xfId="0" applyNumberFormat="1" applyFont="1" applyFill="1" applyBorder="1" applyAlignment="1">
      <alignment horizontal="right"/>
    </xf>
    <xf numFmtId="3" fontId="39" fillId="2" borderId="3" xfId="0" applyNumberFormat="1" applyFont="1" applyFill="1" applyBorder="1" applyAlignment="1">
      <alignment horizontal="right"/>
    </xf>
    <xf numFmtId="3" fontId="43" fillId="2" borderId="16" xfId="0" applyNumberFormat="1" applyFont="1" applyFill="1" applyBorder="1" applyAlignment="1">
      <alignment horizontal="right"/>
    </xf>
    <xf numFmtId="3" fontId="43" fillId="2" borderId="73" xfId="0" applyNumberFormat="1" applyFont="1" applyFill="1" applyBorder="1" applyAlignment="1">
      <alignment horizontal="right"/>
    </xf>
    <xf numFmtId="3" fontId="43" fillId="2" borderId="17" xfId="0" applyNumberFormat="1" applyFont="1" applyFill="1" applyBorder="1" applyAlignment="1">
      <alignment horizontal="right"/>
    </xf>
    <xf numFmtId="49" fontId="48" fillId="11" borderId="16" xfId="0" applyNumberFormat="1" applyFont="1" applyFill="1" applyBorder="1" applyAlignment="1">
      <alignment horizontal="right"/>
    </xf>
    <xf numFmtId="49" fontId="48" fillId="11" borderId="73" xfId="0" applyNumberFormat="1" applyFont="1" applyFill="1" applyBorder="1" applyAlignment="1">
      <alignment horizontal="right"/>
    </xf>
    <xf numFmtId="49" fontId="38" fillId="11" borderId="73" xfId="0" applyNumberFormat="1" applyFont="1" applyFill="1" applyBorder="1" applyAlignment="1">
      <alignment horizontal="right"/>
    </xf>
    <xf numFmtId="49" fontId="38" fillId="11" borderId="74" xfId="0" applyNumberFormat="1" applyFont="1" applyFill="1" applyBorder="1" applyAlignment="1">
      <alignment horizontal="right"/>
    </xf>
    <xf numFmtId="49" fontId="39" fillId="11" borderId="3" xfId="0" applyNumberFormat="1" applyFont="1" applyFill="1" applyBorder="1" applyAlignment="1">
      <alignment horizontal="right"/>
    </xf>
    <xf numFmtId="49" fontId="38" fillId="11" borderId="16" xfId="0" applyNumberFormat="1" applyFont="1" applyFill="1" applyBorder="1" applyAlignment="1">
      <alignment horizontal="right"/>
    </xf>
    <xf numFmtId="49" fontId="38" fillId="11" borderId="17" xfId="0" applyNumberFormat="1" applyFont="1" applyFill="1" applyBorder="1" applyAlignment="1">
      <alignment horizontal="right"/>
    </xf>
    <xf numFmtId="0" fontId="35" fillId="2" borderId="3" xfId="0" applyFont="1" applyFill="1" applyBorder="1" applyAlignment="1">
      <alignment horizontal="center"/>
    </xf>
    <xf numFmtId="0" fontId="27" fillId="12" borderId="3" xfId="0" applyFont="1" applyFill="1" applyBorder="1"/>
    <xf numFmtId="3" fontId="41" fillId="2" borderId="73" xfId="0" applyNumberFormat="1" applyFont="1" applyFill="1" applyBorder="1"/>
    <xf numFmtId="3" fontId="43" fillId="2" borderId="16" xfId="0" applyNumberFormat="1" applyFont="1" applyFill="1" applyBorder="1"/>
    <xf numFmtId="0" fontId="27" fillId="2" borderId="25" xfId="0" applyFont="1" applyFill="1" applyBorder="1"/>
    <xf numFmtId="0" fontId="27" fillId="2" borderId="23" xfId="0" applyFont="1" applyFill="1" applyBorder="1"/>
    <xf numFmtId="49" fontId="41" fillId="2" borderId="6" xfId="0" applyNumberFormat="1" applyFont="1" applyFill="1" applyBorder="1" applyAlignment="1">
      <alignment horizontal="right"/>
    </xf>
    <xf numFmtId="49" fontId="41" fillId="2" borderId="34" xfId="0" applyNumberFormat="1" applyFont="1" applyFill="1" applyBorder="1" applyAlignment="1">
      <alignment horizontal="right"/>
    </xf>
    <xf numFmtId="3" fontId="38" fillId="2" borderId="34" xfId="0" applyNumberFormat="1" applyFont="1" applyFill="1" applyBorder="1"/>
    <xf numFmtId="3" fontId="38" fillId="2" borderId="75" xfId="0" applyNumberFormat="1" applyFont="1" applyFill="1" applyBorder="1"/>
    <xf numFmtId="3" fontId="43" fillId="2" borderId="6" xfId="0" applyNumberFormat="1" applyFont="1" applyFill="1" applyBorder="1"/>
    <xf numFmtId="3" fontId="43" fillId="2" borderId="34" xfId="0" applyNumberFormat="1" applyFont="1" applyFill="1" applyBorder="1"/>
    <xf numFmtId="3" fontId="43" fillId="2" borderId="7" xfId="0" applyNumberFormat="1" applyFont="1" applyFill="1" applyBorder="1"/>
    <xf numFmtId="49" fontId="49" fillId="12" borderId="3" xfId="0" applyNumberFormat="1" applyFont="1" applyFill="1" applyBorder="1" applyAlignment="1">
      <alignment horizontal="center"/>
    </xf>
    <xf numFmtId="0" fontId="50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49" fontId="52" fillId="2" borderId="0" xfId="0" applyNumberFormat="1" applyFont="1" applyFill="1" applyAlignment="1">
      <alignment horizontal="center"/>
    </xf>
    <xf numFmtId="0" fontId="53" fillId="2" borderId="0" xfId="0" applyFont="1" applyFill="1"/>
    <xf numFmtId="3" fontId="53" fillId="2" borderId="0" xfId="0" applyNumberFormat="1" applyFont="1" applyFill="1" applyAlignment="1">
      <alignment horizontal="right"/>
    </xf>
    <xf numFmtId="0" fontId="54" fillId="0" borderId="0" xfId="0" applyFont="1"/>
    <xf numFmtId="49" fontId="5" fillId="9" borderId="52" xfId="0" applyNumberFormat="1" applyFont="1" applyFill="1" applyBorder="1" applyAlignment="1">
      <alignment horizontal="left"/>
    </xf>
    <xf numFmtId="49" fontId="14" fillId="9" borderId="21" xfId="0" applyNumberFormat="1" applyFont="1" applyFill="1" applyBorder="1" applyAlignment="1">
      <alignment horizontal="left"/>
    </xf>
    <xf numFmtId="49" fontId="14" fillId="9" borderId="5" xfId="0" applyNumberFormat="1" applyFont="1" applyFill="1" applyBorder="1" applyAlignment="1">
      <alignment horizontal="left"/>
    </xf>
    <xf numFmtId="0" fontId="12" fillId="9" borderId="76" xfId="0" applyFont="1" applyFill="1" applyBorder="1" applyAlignment="1">
      <alignment horizontal="center"/>
    </xf>
    <xf numFmtId="49" fontId="25" fillId="9" borderId="76" xfId="0" applyNumberFormat="1" applyFont="1" applyFill="1" applyBorder="1" applyAlignment="1">
      <alignment horizontal="center"/>
    </xf>
    <xf numFmtId="49" fontId="14" fillId="9" borderId="25" xfId="0" applyNumberFormat="1" applyFont="1" applyFill="1" applyBorder="1" applyAlignment="1">
      <alignment horizontal="center" vertical="center" wrapText="1"/>
    </xf>
    <xf numFmtId="0" fontId="12" fillId="9" borderId="77" xfId="0" applyFont="1" applyFill="1" applyBorder="1" applyAlignment="1">
      <alignment horizontal="center"/>
    </xf>
    <xf numFmtId="0" fontId="27" fillId="9" borderId="8" xfId="0" applyFont="1" applyFill="1" applyBorder="1" applyAlignment="1">
      <alignment horizontal="center"/>
    </xf>
    <xf numFmtId="49" fontId="14" fillId="9" borderId="40" xfId="0" applyNumberFormat="1" applyFont="1" applyFill="1" applyBorder="1" applyAlignment="1">
      <alignment horizontal="center" vertical="center" wrapText="1"/>
    </xf>
    <xf numFmtId="0" fontId="12" fillId="9" borderId="28" xfId="0" applyFont="1" applyFill="1" applyBorder="1" applyAlignment="1">
      <alignment horizontal="center"/>
    </xf>
    <xf numFmtId="0" fontId="27" fillId="9" borderId="26" xfId="0" applyFont="1" applyFill="1" applyBorder="1" applyAlignment="1">
      <alignment horizontal="center"/>
    </xf>
    <xf numFmtId="49" fontId="53" fillId="9" borderId="69" xfId="0" applyNumberFormat="1" applyFont="1" applyFill="1" applyBorder="1" applyAlignment="1">
      <alignment horizontal="center" vertical="center" wrapText="1"/>
    </xf>
    <xf numFmtId="49" fontId="53" fillId="9" borderId="68" xfId="0" applyNumberFormat="1" applyFont="1" applyFill="1" applyBorder="1" applyAlignment="1">
      <alignment horizontal="center" vertical="center" wrapText="1"/>
    </xf>
    <xf numFmtId="49" fontId="14" fillId="9" borderId="23" xfId="0" applyNumberFormat="1" applyFont="1" applyFill="1" applyBorder="1" applyAlignment="1">
      <alignment horizontal="center" vertical="center" wrapText="1"/>
    </xf>
    <xf numFmtId="0" fontId="8" fillId="9" borderId="3" xfId="0" applyFont="1" applyFill="1" applyBorder="1"/>
    <xf numFmtId="1" fontId="53" fillId="9" borderId="3" xfId="0" applyNumberFormat="1" applyFont="1" applyFill="1" applyBorder="1" applyAlignment="1">
      <alignment horizontal="center" vertical="center" wrapText="1"/>
    </xf>
    <xf numFmtId="49" fontId="26" fillId="9" borderId="48" xfId="0" applyNumberFormat="1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/>
    </xf>
    <xf numFmtId="1" fontId="55" fillId="10" borderId="3" xfId="0" applyNumberFormat="1" applyFont="1" applyFill="1" applyBorder="1"/>
    <xf numFmtId="1" fontId="55" fillId="10" borderId="18" xfId="0" applyNumberFormat="1" applyFont="1" applyFill="1" applyBorder="1"/>
    <xf numFmtId="1" fontId="17" fillId="10" borderId="3" xfId="0" applyNumberFormat="1" applyFont="1" applyFill="1" applyBorder="1"/>
    <xf numFmtId="1" fontId="55" fillId="10" borderId="48" xfId="0" applyNumberFormat="1" applyFont="1" applyFill="1" applyBorder="1"/>
    <xf numFmtId="3" fontId="35" fillId="10" borderId="3" xfId="0" applyNumberFormat="1" applyFont="1" applyFill="1" applyBorder="1"/>
    <xf numFmtId="0" fontId="12" fillId="0" borderId="24" xfId="0" applyFont="1" applyBorder="1" applyAlignment="1">
      <alignment horizontal="center"/>
    </xf>
    <xf numFmtId="0" fontId="27" fillId="11" borderId="18" xfId="0" applyFont="1" applyFill="1" applyBorder="1"/>
    <xf numFmtId="1" fontId="47" fillId="11" borderId="1" xfId="0" applyNumberFormat="1" applyFont="1" applyFill="1" applyBorder="1"/>
    <xf numFmtId="1" fontId="47" fillId="11" borderId="32" xfId="0" applyNumberFormat="1" applyFont="1" applyFill="1" applyBorder="1"/>
    <xf numFmtId="1" fontId="47" fillId="11" borderId="2" xfId="0" applyNumberFormat="1" applyFont="1" applyFill="1" applyBorder="1"/>
    <xf numFmtId="1" fontId="37" fillId="11" borderId="3" xfId="0" applyNumberFormat="1" applyFont="1" applyFill="1" applyBorder="1"/>
    <xf numFmtId="0" fontId="12" fillId="0" borderId="28" xfId="0" applyFont="1" applyBorder="1" applyAlignment="1">
      <alignment horizontal="center"/>
    </xf>
    <xf numFmtId="0" fontId="48" fillId="12" borderId="3" xfId="0" applyFont="1" applyFill="1" applyBorder="1"/>
    <xf numFmtId="0" fontId="48" fillId="12" borderId="18" xfId="0" applyFont="1" applyFill="1" applyBorder="1"/>
    <xf numFmtId="1" fontId="47" fillId="12" borderId="16" xfId="0" applyNumberFormat="1" applyFont="1" applyFill="1" applyBorder="1" applyAlignment="1">
      <alignment horizontal="right"/>
    </xf>
    <xf numFmtId="1" fontId="47" fillId="12" borderId="73" xfId="0" applyNumberFormat="1" applyFont="1" applyFill="1" applyBorder="1" applyAlignment="1">
      <alignment horizontal="right"/>
    </xf>
    <xf numFmtId="1" fontId="47" fillId="12" borderId="17" xfId="0" applyNumberFormat="1" applyFont="1" applyFill="1" applyBorder="1" applyAlignment="1">
      <alignment horizontal="right"/>
    </xf>
    <xf numFmtId="1" fontId="37" fillId="12" borderId="3" xfId="0" applyNumberFormat="1" applyFont="1" applyFill="1" applyBorder="1" applyAlignment="1">
      <alignment horizontal="right"/>
    </xf>
    <xf numFmtId="0" fontId="12" fillId="2" borderId="78" xfId="0" applyFont="1" applyFill="1" applyBorder="1" applyAlignment="1">
      <alignment horizontal="center"/>
    </xf>
    <xf numFmtId="49" fontId="56" fillId="2" borderId="3" xfId="0" applyNumberFormat="1" applyFont="1" applyFill="1" applyBorder="1" applyAlignment="1">
      <alignment horizontal="center"/>
    </xf>
    <xf numFmtId="0" fontId="27" fillId="2" borderId="14" xfId="0" applyFont="1" applyFill="1" applyBorder="1"/>
    <xf numFmtId="1" fontId="40" fillId="2" borderId="6" xfId="0" applyNumberFormat="1" applyFont="1" applyFill="1" applyBorder="1" applyAlignment="1">
      <alignment horizontal="right"/>
    </xf>
    <xf numFmtId="1" fontId="40" fillId="2" borderId="34" xfId="0" applyNumberFormat="1" applyFont="1" applyFill="1" applyBorder="1" applyAlignment="1">
      <alignment horizontal="right"/>
    </xf>
    <xf numFmtId="3" fontId="41" fillId="2" borderId="34" xfId="0" applyNumberFormat="1" applyFont="1" applyFill="1" applyBorder="1" applyAlignment="1">
      <alignment horizontal="right"/>
    </xf>
    <xf numFmtId="3" fontId="40" fillId="2" borderId="34" xfId="0" applyNumberFormat="1" applyFont="1" applyFill="1" applyBorder="1" applyAlignment="1">
      <alignment horizontal="right"/>
    </xf>
    <xf numFmtId="3" fontId="40" fillId="2" borderId="7" xfId="0" applyNumberFormat="1" applyFont="1" applyFill="1" applyBorder="1" applyAlignment="1">
      <alignment horizontal="right"/>
    </xf>
    <xf numFmtId="3" fontId="41" fillId="2" borderId="6" xfId="0" applyNumberFormat="1" applyFont="1" applyFill="1" applyBorder="1" applyAlignment="1">
      <alignment horizontal="right"/>
    </xf>
    <xf numFmtId="3" fontId="41" fillId="2" borderId="7" xfId="0" applyNumberFormat="1" applyFont="1" applyFill="1" applyBorder="1" applyAlignment="1">
      <alignment horizontal="right"/>
    </xf>
    <xf numFmtId="49" fontId="3" fillId="9" borderId="49" xfId="0" applyNumberFormat="1" applyFont="1" applyFill="1" applyBorder="1" applyAlignment="1">
      <alignment horizontal="left"/>
    </xf>
    <xf numFmtId="49" fontId="14" fillId="9" borderId="49" xfId="0" applyNumberFormat="1" applyFont="1" applyFill="1" applyBorder="1" applyAlignment="1">
      <alignment horizontal="left"/>
    </xf>
    <xf numFmtId="49" fontId="14" fillId="9" borderId="54" xfId="0" applyNumberFormat="1" applyFont="1" applyFill="1" applyBorder="1" applyAlignment="1">
      <alignment horizontal="left"/>
    </xf>
    <xf numFmtId="49" fontId="26" fillId="9" borderId="76" xfId="0" applyNumberFormat="1" applyFont="1" applyFill="1" applyBorder="1" applyAlignment="1">
      <alignment horizontal="center" vertical="center" wrapText="1"/>
    </xf>
    <xf numFmtId="49" fontId="14" fillId="9" borderId="55" xfId="0" applyNumberFormat="1" applyFont="1" applyFill="1" applyBorder="1" applyAlignment="1">
      <alignment horizontal="center" vertical="center" wrapText="1"/>
    </xf>
    <xf numFmtId="49" fontId="14" fillId="9" borderId="65" xfId="0" applyNumberFormat="1" applyFont="1" applyFill="1" applyBorder="1" applyAlignment="1">
      <alignment horizontal="center" vertical="center" wrapText="1"/>
    </xf>
    <xf numFmtId="49" fontId="26" fillId="9" borderId="28" xfId="0" applyNumberFormat="1" applyFont="1" applyFill="1" applyBorder="1" applyAlignment="1">
      <alignment horizontal="center" vertical="center" wrapText="1"/>
    </xf>
    <xf numFmtId="49" fontId="14" fillId="9" borderId="26" xfId="0" applyNumberFormat="1" applyFont="1" applyFill="1" applyBorder="1" applyAlignment="1">
      <alignment horizontal="center" vertical="center" wrapText="1"/>
    </xf>
    <xf numFmtId="49" fontId="14" fillId="9" borderId="29" xfId="0" applyNumberFormat="1" applyFont="1" applyFill="1" applyBorder="1" applyAlignment="1">
      <alignment horizontal="center" vertical="center" wrapText="1"/>
    </xf>
    <xf numFmtId="0" fontId="12" fillId="9" borderId="79" xfId="0" applyFont="1" applyFill="1" applyBorder="1" applyAlignment="1">
      <alignment horizontal="center"/>
    </xf>
    <xf numFmtId="0" fontId="27" fillId="9" borderId="80" xfId="0" applyFont="1" applyFill="1" applyBorder="1" applyAlignment="1">
      <alignment horizontal="center"/>
    </xf>
    <xf numFmtId="49" fontId="27" fillId="9" borderId="80" xfId="0" applyNumberFormat="1" applyFont="1" applyFill="1" applyBorder="1" applyAlignment="1">
      <alignment horizontal="center"/>
    </xf>
    <xf numFmtId="49" fontId="27" fillId="9" borderId="81" xfId="0" applyNumberFormat="1" applyFont="1" applyFill="1" applyBorder="1" applyAlignment="1">
      <alignment horizontal="center"/>
    </xf>
    <xf numFmtId="0" fontId="27" fillId="9" borderId="81" xfId="0" applyFont="1" applyFill="1" applyBorder="1"/>
    <xf numFmtId="0" fontId="8" fillId="9" borderId="82" xfId="0" applyFont="1" applyFill="1" applyBorder="1"/>
    <xf numFmtId="0" fontId="8" fillId="9" borderId="48" xfId="0" applyFont="1" applyFill="1" applyBorder="1"/>
    <xf numFmtId="49" fontId="57" fillId="9" borderId="3" xfId="0" applyNumberFormat="1" applyFont="1" applyFill="1" applyBorder="1" applyAlignment="1">
      <alignment horizontal="center" vertical="center" wrapText="1"/>
    </xf>
    <xf numFmtId="0" fontId="27" fillId="13" borderId="3" xfId="0" applyFont="1" applyFill="1" applyBorder="1"/>
    <xf numFmtId="0" fontId="8" fillId="13" borderId="3" xfId="0" applyFont="1" applyFill="1" applyBorder="1"/>
    <xf numFmtId="3" fontId="35" fillId="10" borderId="18" xfId="0" applyNumberFormat="1" applyFont="1" applyFill="1" applyBorder="1"/>
    <xf numFmtId="3" fontId="58" fillId="10" borderId="3" xfId="0" applyNumberFormat="1" applyFont="1" applyFill="1" applyBorder="1"/>
    <xf numFmtId="0" fontId="35" fillId="11" borderId="3" xfId="0" applyFont="1" applyFill="1" applyBorder="1"/>
    <xf numFmtId="0" fontId="41" fillId="11" borderId="3" xfId="0" applyFont="1" applyFill="1" applyBorder="1"/>
    <xf numFmtId="3" fontId="48" fillId="11" borderId="1" xfId="0" applyNumberFormat="1" applyFont="1" applyFill="1" applyBorder="1"/>
    <xf numFmtId="3" fontId="48" fillId="11" borderId="32" xfId="0" applyNumberFormat="1" applyFont="1" applyFill="1" applyBorder="1"/>
    <xf numFmtId="3" fontId="48" fillId="11" borderId="4" xfId="0" applyNumberFormat="1" applyFont="1" applyFill="1" applyBorder="1"/>
    <xf numFmtId="3" fontId="57" fillId="11" borderId="3" xfId="0" applyNumberFormat="1" applyFont="1" applyFill="1" applyBorder="1"/>
    <xf numFmtId="3" fontId="48" fillId="11" borderId="12" xfId="0" applyNumberFormat="1" applyFont="1" applyFill="1" applyBorder="1"/>
    <xf numFmtId="3" fontId="48" fillId="11" borderId="39" xfId="0" applyNumberFormat="1" applyFont="1" applyFill="1" applyBorder="1"/>
    <xf numFmtId="3" fontId="48" fillId="11" borderId="13" xfId="0" applyNumberFormat="1" applyFont="1" applyFill="1" applyBorder="1"/>
    <xf numFmtId="0" fontId="35" fillId="12" borderId="3" xfId="0" applyFont="1" applyFill="1" applyBorder="1" applyAlignment="1">
      <alignment horizontal="center"/>
    </xf>
    <xf numFmtId="3" fontId="47" fillId="12" borderId="16" xfId="0" applyNumberFormat="1" applyFont="1" applyFill="1" applyBorder="1"/>
    <xf numFmtId="3" fontId="47" fillId="12" borderId="73" xfId="0" applyNumberFormat="1" applyFont="1" applyFill="1" applyBorder="1"/>
    <xf numFmtId="3" fontId="47" fillId="12" borderId="74" xfId="0" applyNumberFormat="1" applyFont="1" applyFill="1" applyBorder="1"/>
    <xf numFmtId="3" fontId="59" fillId="12" borderId="3" xfId="0" applyNumberFormat="1" applyFont="1" applyFill="1" applyBorder="1"/>
    <xf numFmtId="3" fontId="47" fillId="12" borderId="17" xfId="0" applyNumberFormat="1" applyFont="1" applyFill="1" applyBorder="1"/>
    <xf numFmtId="3" fontId="40" fillId="2" borderId="16" xfId="0" applyNumberFormat="1" applyFont="1" applyFill="1" applyBorder="1"/>
    <xf numFmtId="3" fontId="40" fillId="2" borderId="74" xfId="0" applyNumberFormat="1" applyFont="1" applyFill="1" applyBorder="1"/>
    <xf numFmtId="3" fontId="60" fillId="2" borderId="3" xfId="0" applyNumberFormat="1" applyFont="1" applyFill="1" applyBorder="1"/>
    <xf numFmtId="3" fontId="59" fillId="2" borderId="3" xfId="0" applyNumberFormat="1" applyFont="1" applyFill="1" applyBorder="1"/>
    <xf numFmtId="3" fontId="40" fillId="2" borderId="17" xfId="0" applyNumberFormat="1" applyFont="1" applyFill="1" applyBorder="1"/>
    <xf numFmtId="3" fontId="41" fillId="2" borderId="16" xfId="0" applyNumberFormat="1" applyFont="1" applyFill="1" applyBorder="1"/>
    <xf numFmtId="3" fontId="41" fillId="2" borderId="74" xfId="0" applyNumberFormat="1" applyFont="1" applyFill="1" applyBorder="1"/>
    <xf numFmtId="3" fontId="57" fillId="2" borderId="3" xfId="0" applyNumberFormat="1" applyFont="1" applyFill="1" applyBorder="1"/>
    <xf numFmtId="3" fontId="41" fillId="2" borderId="17" xfId="0" applyNumberFormat="1" applyFont="1" applyFill="1" applyBorder="1"/>
    <xf numFmtId="3" fontId="48" fillId="11" borderId="16" xfId="0" applyNumberFormat="1" applyFont="1" applyFill="1" applyBorder="1"/>
    <xf numFmtId="3" fontId="48" fillId="11" borderId="73" xfId="0" applyNumberFormat="1" applyFont="1" applyFill="1" applyBorder="1"/>
    <xf numFmtId="3" fontId="48" fillId="11" borderId="74" xfId="0" applyNumberFormat="1" applyFont="1" applyFill="1" applyBorder="1"/>
    <xf numFmtId="3" fontId="48" fillId="11" borderId="17" xfId="0" applyNumberFormat="1" applyFont="1" applyFill="1" applyBorder="1"/>
    <xf numFmtId="0" fontId="8" fillId="12" borderId="3" xfId="0" applyFont="1" applyFill="1" applyBorder="1" applyAlignment="1">
      <alignment horizontal="center"/>
    </xf>
    <xf numFmtId="3" fontId="48" fillId="12" borderId="16" xfId="0" applyNumberFormat="1" applyFont="1" applyFill="1" applyBorder="1"/>
    <xf numFmtId="3" fontId="48" fillId="12" borderId="73" xfId="0" applyNumberFormat="1" applyFont="1" applyFill="1" applyBorder="1"/>
    <xf numFmtId="3" fontId="48" fillId="12" borderId="74" xfId="0" applyNumberFormat="1" applyFont="1" applyFill="1" applyBorder="1"/>
    <xf numFmtId="3" fontId="57" fillId="12" borderId="3" xfId="0" applyNumberFormat="1" applyFont="1" applyFill="1" applyBorder="1"/>
    <xf numFmtId="3" fontId="48" fillId="12" borderId="17" xfId="0" applyNumberFormat="1" applyFont="1" applyFill="1" applyBorder="1"/>
    <xf numFmtId="3" fontId="48" fillId="12" borderId="16" xfId="0" applyNumberFormat="1" applyFont="1" applyFill="1" applyBorder="1" applyAlignment="1">
      <alignment horizontal="right"/>
    </xf>
    <xf numFmtId="3" fontId="48" fillId="12" borderId="73" xfId="0" applyNumberFormat="1" applyFont="1" applyFill="1" applyBorder="1" applyAlignment="1">
      <alignment horizontal="right"/>
    </xf>
    <xf numFmtId="3" fontId="48" fillId="12" borderId="74" xfId="0" applyNumberFormat="1" applyFont="1" applyFill="1" applyBorder="1" applyAlignment="1">
      <alignment horizontal="right"/>
    </xf>
    <xf numFmtId="3" fontId="57" fillId="12" borderId="3" xfId="0" applyNumberFormat="1" applyFont="1" applyFill="1" applyBorder="1" applyAlignment="1">
      <alignment horizontal="right"/>
    </xf>
    <xf numFmtId="3" fontId="48" fillId="12" borderId="17" xfId="0" applyNumberFormat="1" applyFont="1" applyFill="1" applyBorder="1" applyAlignment="1">
      <alignment horizontal="right"/>
    </xf>
    <xf numFmtId="14" fontId="27" fillId="0" borderId="3" xfId="0" applyNumberFormat="1" applyFont="1" applyBorder="1" applyAlignment="1">
      <alignment horizontal="center"/>
    </xf>
    <xf numFmtId="3" fontId="41" fillId="2" borderId="6" xfId="0" applyNumberFormat="1" applyFont="1" applyFill="1" applyBorder="1"/>
    <xf numFmtId="3" fontId="41" fillId="2" borderId="34" xfId="0" applyNumberFormat="1" applyFont="1" applyFill="1" applyBorder="1"/>
    <xf numFmtId="3" fontId="41" fillId="2" borderId="75" xfId="0" applyNumberFormat="1" applyFont="1" applyFill="1" applyBorder="1"/>
    <xf numFmtId="3" fontId="41" fillId="2" borderId="7" xfId="0" applyNumberFormat="1" applyFont="1" applyFill="1" applyBorder="1"/>
    <xf numFmtId="0" fontId="24" fillId="9" borderId="83" xfId="0" applyFont="1" applyFill="1" applyBorder="1" applyAlignment="1">
      <alignment horizontal="left"/>
    </xf>
    <xf numFmtId="0" fontId="24" fillId="9" borderId="84" xfId="0" applyFont="1" applyFill="1" applyBorder="1" applyAlignment="1">
      <alignment horizontal="center"/>
    </xf>
    <xf numFmtId="49" fontId="3" fillId="9" borderId="84" xfId="0" applyNumberFormat="1" applyFont="1" applyFill="1" applyBorder="1" applyAlignment="1">
      <alignment horizontal="left"/>
    </xf>
    <xf numFmtId="49" fontId="14" fillId="9" borderId="84" xfId="0" applyNumberFormat="1" applyFont="1" applyFill="1" applyBorder="1" applyAlignment="1">
      <alignment horizontal="left"/>
    </xf>
    <xf numFmtId="49" fontId="3" fillId="9" borderId="85" xfId="0" applyNumberFormat="1" applyFont="1" applyFill="1" applyBorder="1" applyAlignment="1">
      <alignment horizontal="left"/>
    </xf>
    <xf numFmtId="0" fontId="12" fillId="9" borderId="86" xfId="0" applyFont="1" applyFill="1" applyBorder="1" applyAlignment="1">
      <alignment horizontal="center"/>
    </xf>
    <xf numFmtId="49" fontId="25" fillId="9" borderId="87" xfId="0" applyNumberFormat="1" applyFont="1" applyFill="1" applyBorder="1" applyAlignment="1">
      <alignment horizontal="center"/>
    </xf>
    <xf numFmtId="49" fontId="26" fillId="9" borderId="87" xfId="0" applyNumberFormat="1" applyFont="1" applyFill="1" applyBorder="1" applyAlignment="1">
      <alignment horizontal="center"/>
    </xf>
    <xf numFmtId="49" fontId="27" fillId="9" borderId="87" xfId="0" applyNumberFormat="1" applyFont="1" applyFill="1" applyBorder="1" applyAlignment="1">
      <alignment horizontal="center"/>
    </xf>
    <xf numFmtId="0" fontId="27" fillId="9" borderId="87" xfId="0" applyFont="1" applyFill="1" applyBorder="1"/>
    <xf numFmtId="49" fontId="26" fillId="9" borderId="87" xfId="0" applyNumberFormat="1" applyFont="1" applyFill="1" applyBorder="1" applyAlignment="1">
      <alignment horizontal="center" vertical="center" wrapText="1"/>
    </xf>
    <xf numFmtId="49" fontId="14" fillId="9" borderId="87" xfId="0" applyNumberFormat="1" applyFont="1" applyFill="1" applyBorder="1" applyAlignment="1">
      <alignment horizontal="center" vertical="center" wrapText="1"/>
    </xf>
    <xf numFmtId="49" fontId="26" fillId="9" borderId="88" xfId="0" applyNumberFormat="1" applyFont="1" applyFill="1" applyBorder="1" applyAlignment="1">
      <alignment horizontal="center" vertical="center" wrapText="1"/>
    </xf>
    <xf numFmtId="0" fontId="27" fillId="9" borderId="87" xfId="0" applyFont="1" applyFill="1" applyBorder="1" applyAlignment="1">
      <alignment horizontal="center"/>
    </xf>
    <xf numFmtId="0" fontId="27" fillId="9" borderId="87" xfId="0" applyFont="1" applyFill="1" applyBorder="1" applyAlignment="1">
      <alignment horizontal="left"/>
    </xf>
    <xf numFmtId="0" fontId="0" fillId="9" borderId="87" xfId="0" applyFill="1" applyBorder="1"/>
    <xf numFmtId="49" fontId="61" fillId="9" borderId="87" xfId="0" applyNumberFormat="1" applyFont="1" applyFill="1" applyBorder="1" applyAlignment="1">
      <alignment horizontal="center" vertical="center" wrapText="1"/>
    </xf>
    <xf numFmtId="0" fontId="12" fillId="9" borderId="89" xfId="0" applyFont="1" applyFill="1" applyBorder="1" applyAlignment="1">
      <alignment horizontal="center"/>
    </xf>
    <xf numFmtId="0" fontId="27" fillId="9" borderId="90" xfId="0" applyFont="1" applyFill="1" applyBorder="1" applyAlignment="1">
      <alignment horizontal="center"/>
    </xf>
    <xf numFmtId="49" fontId="27" fillId="9" borderId="90" xfId="0" applyNumberFormat="1" applyFont="1" applyFill="1" applyBorder="1" applyAlignment="1">
      <alignment horizontal="center"/>
    </xf>
    <xf numFmtId="0" fontId="27" fillId="9" borderId="90" xfId="0" applyFont="1" applyFill="1" applyBorder="1"/>
    <xf numFmtId="0" fontId="8" fillId="9" borderId="90" xfId="0" applyFont="1" applyFill="1" applyBorder="1"/>
    <xf numFmtId="49" fontId="26" fillId="9" borderId="90" xfId="0" applyNumberFormat="1" applyFont="1" applyFill="1" applyBorder="1" applyAlignment="1">
      <alignment horizontal="center" vertical="center" wrapText="1"/>
    </xf>
    <xf numFmtId="49" fontId="61" fillId="9" borderId="90" xfId="0" applyNumberFormat="1" applyFont="1" applyFill="1" applyBorder="1" applyAlignment="1">
      <alignment horizontal="center" vertical="center" wrapText="1"/>
    </xf>
    <xf numFmtId="49" fontId="26" fillId="9" borderId="91" xfId="0" applyNumberFormat="1" applyFont="1" applyFill="1" applyBorder="1" applyAlignment="1">
      <alignment horizontal="center" vertical="center" wrapText="1"/>
    </xf>
    <xf numFmtId="0" fontId="43" fillId="0" borderId="3" xfId="0" applyFont="1" applyBorder="1" applyAlignment="1">
      <alignment horizontal="center"/>
    </xf>
    <xf numFmtId="0" fontId="38" fillId="10" borderId="3" xfId="0" applyFont="1" applyFill="1" applyBorder="1" applyAlignment="1">
      <alignment horizontal="left" vertical="center"/>
    </xf>
    <xf numFmtId="0" fontId="38" fillId="10" borderId="3" xfId="0" applyFont="1" applyFill="1" applyBorder="1" applyAlignment="1">
      <alignment vertical="center"/>
    </xf>
    <xf numFmtId="0" fontId="43" fillId="10" borderId="3" xfId="0" applyFont="1" applyFill="1" applyBorder="1"/>
    <xf numFmtId="0" fontId="43" fillId="13" borderId="3" xfId="0" applyFont="1" applyFill="1" applyBorder="1"/>
    <xf numFmtId="3" fontId="62" fillId="13" borderId="25" xfId="0" applyNumberFormat="1" applyFont="1" applyFill="1" applyBorder="1"/>
    <xf numFmtId="3" fontId="63" fillId="13" borderId="25" xfId="0" applyNumberFormat="1" applyFont="1" applyFill="1" applyBorder="1"/>
    <xf numFmtId="3" fontId="63" fillId="13" borderId="3" xfId="0" applyNumberFormat="1" applyFont="1" applyFill="1" applyBorder="1"/>
    <xf numFmtId="3" fontId="64" fillId="13" borderId="3" xfId="0" applyNumberFormat="1" applyFont="1" applyFill="1" applyBorder="1"/>
    <xf numFmtId="0" fontId="43" fillId="0" borderId="23" xfId="0" applyFont="1" applyBorder="1" applyAlignment="1">
      <alignment horizontal="center"/>
    </xf>
    <xf numFmtId="0" fontId="62" fillId="11" borderId="23" xfId="0" applyFont="1" applyFill="1" applyBorder="1" applyAlignment="1">
      <alignment horizontal="center"/>
    </xf>
    <xf numFmtId="0" fontId="62" fillId="11" borderId="23" xfId="0" applyFont="1" applyFill="1" applyBorder="1"/>
    <xf numFmtId="0" fontId="43" fillId="11" borderId="23" xfId="0" applyFont="1" applyFill="1" applyBorder="1"/>
    <xf numFmtId="0" fontId="43" fillId="11" borderId="14" xfId="0" applyFont="1" applyFill="1" applyBorder="1"/>
    <xf numFmtId="3" fontId="38" fillId="11" borderId="1" xfId="0" applyNumberFormat="1" applyFont="1" applyFill="1" applyBorder="1"/>
    <xf numFmtId="3" fontId="38" fillId="11" borderId="32" xfId="0" applyNumberFormat="1" applyFont="1" applyFill="1" applyBorder="1"/>
    <xf numFmtId="3" fontId="38" fillId="11" borderId="4" xfId="0" applyNumberFormat="1" applyFont="1" applyFill="1" applyBorder="1"/>
    <xf numFmtId="3" fontId="23" fillId="11" borderId="3" xfId="0" applyNumberFormat="1" applyFont="1" applyFill="1" applyBorder="1"/>
    <xf numFmtId="3" fontId="23" fillId="11" borderId="23" xfId="0" applyNumberFormat="1" applyFont="1" applyFill="1" applyBorder="1"/>
    <xf numFmtId="3" fontId="64" fillId="11" borderId="12" xfId="0" applyNumberFormat="1" applyFont="1" applyFill="1" applyBorder="1"/>
    <xf numFmtId="3" fontId="64" fillId="11" borderId="39" xfId="0" applyNumberFormat="1" applyFont="1" applyFill="1" applyBorder="1"/>
    <xf numFmtId="3" fontId="64" fillId="11" borderId="13" xfId="0" applyNumberFormat="1" applyFont="1" applyFill="1" applyBorder="1"/>
    <xf numFmtId="0" fontId="43" fillId="12" borderId="3" xfId="0" applyFont="1" applyFill="1" applyBorder="1" applyAlignment="1">
      <alignment horizontal="center"/>
    </xf>
    <xf numFmtId="49" fontId="62" fillId="12" borderId="3" xfId="0" applyNumberFormat="1" applyFont="1" applyFill="1" applyBorder="1" applyAlignment="1">
      <alignment horizontal="center"/>
    </xf>
    <xf numFmtId="0" fontId="38" fillId="12" borderId="3" xfId="0" applyFont="1" applyFill="1" applyBorder="1"/>
    <xf numFmtId="0" fontId="38" fillId="12" borderId="18" xfId="0" applyFont="1" applyFill="1" applyBorder="1"/>
    <xf numFmtId="3" fontId="38" fillId="12" borderId="16" xfId="0" applyNumberFormat="1" applyFont="1" applyFill="1" applyBorder="1" applyAlignment="1">
      <alignment horizontal="right"/>
    </xf>
    <xf numFmtId="3" fontId="38" fillId="12" borderId="73" xfId="0" applyNumberFormat="1" applyFont="1" applyFill="1" applyBorder="1" applyAlignment="1">
      <alignment horizontal="right"/>
    </xf>
    <xf numFmtId="3" fontId="38" fillId="12" borderId="74" xfId="0" applyNumberFormat="1" applyFont="1" applyFill="1" applyBorder="1" applyAlignment="1">
      <alignment horizontal="right"/>
    </xf>
    <xf numFmtId="3" fontId="39" fillId="12" borderId="3" xfId="0" applyNumberFormat="1" applyFont="1" applyFill="1" applyBorder="1" applyAlignment="1">
      <alignment horizontal="right"/>
    </xf>
    <xf numFmtId="3" fontId="64" fillId="12" borderId="16" xfId="0" applyNumberFormat="1" applyFont="1" applyFill="1" applyBorder="1" applyAlignment="1">
      <alignment horizontal="right"/>
    </xf>
    <xf numFmtId="3" fontId="64" fillId="12" borderId="73" xfId="0" applyNumberFormat="1" applyFont="1" applyFill="1" applyBorder="1" applyAlignment="1">
      <alignment horizontal="right"/>
    </xf>
    <xf numFmtId="3" fontId="64" fillId="12" borderId="17" xfId="0" applyNumberFormat="1" applyFont="1" applyFill="1" applyBorder="1" applyAlignment="1">
      <alignment horizontal="right"/>
    </xf>
    <xf numFmtId="49" fontId="62" fillId="2" borderId="3" xfId="0" applyNumberFormat="1" applyFont="1" applyFill="1" applyBorder="1" applyAlignment="1">
      <alignment horizontal="center"/>
    </xf>
    <xf numFmtId="49" fontId="43" fillId="2" borderId="3" xfId="0" applyNumberFormat="1" applyFont="1" applyFill="1" applyBorder="1" applyAlignment="1">
      <alignment horizontal="center"/>
    </xf>
    <xf numFmtId="0" fontId="43" fillId="2" borderId="3" xfId="0" applyFont="1" applyFill="1" applyBorder="1"/>
    <xf numFmtId="0" fontId="43" fillId="2" borderId="18" xfId="0" applyFont="1" applyFill="1" applyBorder="1"/>
    <xf numFmtId="3" fontId="43" fillId="2" borderId="74" xfId="0" applyNumberFormat="1" applyFont="1" applyFill="1" applyBorder="1"/>
    <xf numFmtId="3" fontId="65" fillId="2" borderId="16" xfId="0" applyNumberFormat="1" applyFont="1" applyFill="1" applyBorder="1"/>
    <xf numFmtId="3" fontId="65" fillId="2" borderId="73" xfId="0" applyNumberFormat="1" applyFont="1" applyFill="1" applyBorder="1"/>
    <xf numFmtId="3" fontId="65" fillId="2" borderId="17" xfId="0" applyNumberFormat="1" applyFont="1" applyFill="1" applyBorder="1"/>
    <xf numFmtId="0" fontId="38" fillId="11" borderId="3" xfId="0" applyFont="1" applyFill="1" applyBorder="1" applyAlignment="1">
      <alignment horizontal="center"/>
    </xf>
    <xf numFmtId="49" fontId="62" fillId="11" borderId="3" xfId="0" applyNumberFormat="1" applyFont="1" applyFill="1" applyBorder="1" applyAlignment="1">
      <alignment horizontal="center"/>
    </xf>
    <xf numFmtId="0" fontId="38" fillId="11" borderId="3" xfId="0" applyFont="1" applyFill="1" applyBorder="1"/>
    <xf numFmtId="0" fontId="38" fillId="11" borderId="18" xfId="0" applyFont="1" applyFill="1" applyBorder="1"/>
    <xf numFmtId="3" fontId="38" fillId="11" borderId="16" xfId="0" applyNumberFormat="1" applyFont="1" applyFill="1" applyBorder="1" applyAlignment="1">
      <alignment horizontal="right"/>
    </xf>
    <xf numFmtId="3" fontId="38" fillId="11" borderId="73" xfId="0" applyNumberFormat="1" applyFont="1" applyFill="1" applyBorder="1" applyAlignment="1">
      <alignment horizontal="right"/>
    </xf>
    <xf numFmtId="3" fontId="38" fillId="11" borderId="74" xfId="0" applyNumberFormat="1" applyFont="1" applyFill="1" applyBorder="1" applyAlignment="1">
      <alignment horizontal="right"/>
    </xf>
    <xf numFmtId="3" fontId="39" fillId="11" borderId="3" xfId="0" applyNumberFormat="1" applyFont="1" applyFill="1" applyBorder="1" applyAlignment="1">
      <alignment horizontal="right"/>
    </xf>
    <xf numFmtId="3" fontId="64" fillId="11" borderId="16" xfId="0" applyNumberFormat="1" applyFont="1" applyFill="1" applyBorder="1" applyAlignment="1">
      <alignment horizontal="right"/>
    </xf>
    <xf numFmtId="3" fontId="64" fillId="11" borderId="73" xfId="0" applyNumberFormat="1" applyFont="1" applyFill="1" applyBorder="1" applyAlignment="1">
      <alignment horizontal="right"/>
    </xf>
    <xf numFmtId="3" fontId="64" fillId="11" borderId="17" xfId="0" applyNumberFormat="1" applyFont="1" applyFill="1" applyBorder="1" applyAlignment="1">
      <alignment horizontal="right"/>
    </xf>
    <xf numFmtId="0" fontId="43" fillId="2" borderId="18" xfId="0" applyFont="1" applyFill="1" applyBorder="1" applyAlignment="1">
      <alignment horizontal="right"/>
    </xf>
    <xf numFmtId="0" fontId="62" fillId="11" borderId="3" xfId="0" applyFont="1" applyFill="1" applyBorder="1" applyAlignment="1">
      <alignment horizontal="center"/>
    </xf>
    <xf numFmtId="0" fontId="62" fillId="11" borderId="3" xfId="0" applyFont="1" applyFill="1" applyBorder="1"/>
    <xf numFmtId="0" fontId="43" fillId="11" borderId="3" xfId="0" applyFont="1" applyFill="1" applyBorder="1"/>
    <xf numFmtId="0" fontId="43" fillId="11" borderId="18" xfId="0" applyFont="1" applyFill="1" applyBorder="1"/>
    <xf numFmtId="3" fontId="38" fillId="11" borderId="16" xfId="0" applyNumberFormat="1" applyFont="1" applyFill="1" applyBorder="1"/>
    <xf numFmtId="3" fontId="38" fillId="11" borderId="73" xfId="0" applyNumberFormat="1" applyFont="1" applyFill="1" applyBorder="1"/>
    <xf numFmtId="3" fontId="38" fillId="11" borderId="74" xfId="0" applyNumberFormat="1" applyFont="1" applyFill="1" applyBorder="1"/>
    <xf numFmtId="3" fontId="39" fillId="11" borderId="3" xfId="0" applyNumberFormat="1" applyFont="1" applyFill="1" applyBorder="1"/>
    <xf numFmtId="3" fontId="64" fillId="11" borderId="16" xfId="0" applyNumberFormat="1" applyFont="1" applyFill="1" applyBorder="1"/>
    <xf numFmtId="3" fontId="64" fillId="11" borderId="73" xfId="0" applyNumberFormat="1" applyFont="1" applyFill="1" applyBorder="1"/>
    <xf numFmtId="3" fontId="64" fillId="11" borderId="17" xfId="0" applyNumberFormat="1" applyFont="1" applyFill="1" applyBorder="1"/>
    <xf numFmtId="0" fontId="62" fillId="12" borderId="3" xfId="0" applyFont="1" applyFill="1" applyBorder="1" applyAlignment="1">
      <alignment horizontal="center"/>
    </xf>
    <xf numFmtId="0" fontId="43" fillId="12" borderId="3" xfId="0" applyFont="1" applyFill="1" applyBorder="1"/>
    <xf numFmtId="0" fontId="43" fillId="12" borderId="18" xfId="0" applyFont="1" applyFill="1" applyBorder="1"/>
    <xf numFmtId="3" fontId="38" fillId="12" borderId="16" xfId="0" applyNumberFormat="1" applyFont="1" applyFill="1" applyBorder="1"/>
    <xf numFmtId="3" fontId="38" fillId="12" borderId="73" xfId="0" applyNumberFormat="1" applyFont="1" applyFill="1" applyBorder="1"/>
    <xf numFmtId="3" fontId="38" fillId="12" borderId="74" xfId="0" applyNumberFormat="1" applyFont="1" applyFill="1" applyBorder="1"/>
    <xf numFmtId="3" fontId="39" fillId="12" borderId="3" xfId="0" applyNumberFormat="1" applyFont="1" applyFill="1" applyBorder="1"/>
    <xf numFmtId="3" fontId="64" fillId="12" borderId="16" xfId="0" applyNumberFormat="1" applyFont="1" applyFill="1" applyBorder="1"/>
    <xf numFmtId="3" fontId="64" fillId="12" borderId="73" xfId="0" applyNumberFormat="1" applyFont="1" applyFill="1" applyBorder="1"/>
    <xf numFmtId="3" fontId="64" fillId="12" borderId="17" xfId="0" applyNumberFormat="1" applyFont="1" applyFill="1" applyBorder="1"/>
    <xf numFmtId="3" fontId="38" fillId="12" borderId="92" xfId="0" applyNumberFormat="1" applyFont="1" applyFill="1" applyBorder="1" applyAlignment="1">
      <alignment horizontal="right"/>
    </xf>
    <xf numFmtId="3" fontId="38" fillId="12" borderId="93" xfId="0" applyNumberFormat="1" applyFont="1" applyFill="1" applyBorder="1" applyAlignment="1">
      <alignment horizontal="right"/>
    </xf>
    <xf numFmtId="3" fontId="39" fillId="12" borderId="16" xfId="0" applyNumberFormat="1" applyFont="1" applyFill="1" applyBorder="1" applyAlignment="1">
      <alignment horizontal="right"/>
    </xf>
    <xf numFmtId="3" fontId="38" fillId="12" borderId="19" xfId="0" applyNumberFormat="1" applyFont="1" applyFill="1" applyBorder="1" applyAlignment="1">
      <alignment horizontal="right"/>
    </xf>
    <xf numFmtId="3" fontId="38" fillId="11" borderId="94" xfId="0" applyNumberFormat="1" applyFont="1" applyFill="1" applyBorder="1"/>
    <xf numFmtId="3" fontId="34" fillId="12" borderId="16" xfId="0" applyNumberFormat="1" applyFont="1" applyFill="1" applyBorder="1" applyAlignment="1">
      <alignment horizontal="right"/>
    </xf>
    <xf numFmtId="3" fontId="34" fillId="12" borderId="73" xfId="0" applyNumberFormat="1" applyFont="1" applyFill="1" applyBorder="1" applyAlignment="1">
      <alignment horizontal="right"/>
    </xf>
    <xf numFmtId="3" fontId="34" fillId="12" borderId="93" xfId="0" applyNumberFormat="1" applyFont="1" applyFill="1" applyBorder="1" applyAlignment="1">
      <alignment horizontal="right"/>
    </xf>
    <xf numFmtId="3" fontId="37" fillId="12" borderId="3" xfId="0" applyNumberFormat="1" applyFont="1" applyFill="1" applyBorder="1" applyAlignment="1">
      <alignment horizontal="right"/>
    </xf>
    <xf numFmtId="3" fontId="11" fillId="12" borderId="16" xfId="0" applyNumberFormat="1" applyFont="1" applyFill="1" applyBorder="1" applyAlignment="1">
      <alignment horizontal="right"/>
    </xf>
    <xf numFmtId="3" fontId="11" fillId="12" borderId="73" xfId="0" applyNumberFormat="1" applyFont="1" applyFill="1" applyBorder="1" applyAlignment="1">
      <alignment horizontal="right"/>
    </xf>
    <xf numFmtId="3" fontId="11" fillId="12" borderId="17" xfId="0" applyNumberFormat="1" applyFont="1" applyFill="1" applyBorder="1" applyAlignment="1">
      <alignment horizontal="right"/>
    </xf>
    <xf numFmtId="3" fontId="42" fillId="2" borderId="74" xfId="0" applyNumberFormat="1" applyFont="1" applyFill="1" applyBorder="1"/>
    <xf numFmtId="3" fontId="66" fillId="2" borderId="16" xfId="0" applyNumberFormat="1" applyFont="1" applyFill="1" applyBorder="1"/>
    <xf numFmtId="3" fontId="66" fillId="2" borderId="73" xfId="0" applyNumberFormat="1" applyFont="1" applyFill="1" applyBorder="1"/>
    <xf numFmtId="3" fontId="66" fillId="2" borderId="17" xfId="0" applyNumberFormat="1" applyFont="1" applyFill="1" applyBorder="1"/>
    <xf numFmtId="3" fontId="9" fillId="2" borderId="16" xfId="0" applyNumberFormat="1" applyFont="1" applyFill="1" applyBorder="1"/>
    <xf numFmtId="3" fontId="9" fillId="2" borderId="73" xfId="0" applyNumberFormat="1" applyFont="1" applyFill="1" applyBorder="1"/>
    <xf numFmtId="3" fontId="9" fillId="2" borderId="17" xfId="0" applyNumberFormat="1" applyFont="1" applyFill="1" applyBorder="1"/>
    <xf numFmtId="0" fontId="67" fillId="0" borderId="3" xfId="0" applyFont="1" applyBorder="1" applyAlignment="1">
      <alignment horizontal="center"/>
    </xf>
    <xf numFmtId="3" fontId="34" fillId="11" borderId="16" xfId="0" applyNumberFormat="1" applyFont="1" applyFill="1" applyBorder="1"/>
    <xf numFmtId="3" fontId="34" fillId="11" borderId="73" xfId="0" applyNumberFormat="1" applyFont="1" applyFill="1" applyBorder="1"/>
    <xf numFmtId="3" fontId="34" fillId="11" borderId="74" xfId="0" applyNumberFormat="1" applyFont="1" applyFill="1" applyBorder="1"/>
    <xf numFmtId="3" fontId="37" fillId="11" borderId="3" xfId="0" applyNumberFormat="1" applyFont="1" applyFill="1" applyBorder="1"/>
    <xf numFmtId="3" fontId="11" fillId="11" borderId="16" xfId="0" applyNumberFormat="1" applyFont="1" applyFill="1" applyBorder="1"/>
    <xf numFmtId="3" fontId="11" fillId="11" borderId="73" xfId="0" applyNumberFormat="1" applyFont="1" applyFill="1" applyBorder="1"/>
    <xf numFmtId="3" fontId="11" fillId="11" borderId="17" xfId="0" applyNumberFormat="1" applyFont="1" applyFill="1" applyBorder="1"/>
    <xf numFmtId="3" fontId="34" fillId="12" borderId="92" xfId="0" applyNumberFormat="1" applyFont="1" applyFill="1" applyBorder="1" applyAlignment="1">
      <alignment horizontal="right"/>
    </xf>
    <xf numFmtId="0" fontId="42" fillId="0" borderId="3" xfId="0" applyFont="1" applyBorder="1" applyAlignment="1">
      <alignment horizontal="center"/>
    </xf>
    <xf numFmtId="49" fontId="32" fillId="2" borderId="3" xfId="0" applyNumberFormat="1" applyFont="1" applyFill="1" applyBorder="1" applyAlignment="1">
      <alignment horizontal="center"/>
    </xf>
    <xf numFmtId="49" fontId="42" fillId="2" borderId="3" xfId="0" applyNumberFormat="1" applyFont="1" applyFill="1" applyBorder="1" applyAlignment="1">
      <alignment horizontal="center"/>
    </xf>
    <xf numFmtId="0" fontId="42" fillId="2" borderId="3" xfId="0" applyFont="1" applyFill="1" applyBorder="1"/>
    <xf numFmtId="0" fontId="42" fillId="2" borderId="18" xfId="0" applyFont="1" applyFill="1" applyBorder="1"/>
    <xf numFmtId="0" fontId="32" fillId="11" borderId="3" xfId="0" applyFont="1" applyFill="1" applyBorder="1" applyAlignment="1">
      <alignment horizontal="center"/>
    </xf>
    <xf numFmtId="0" fontId="32" fillId="11" borderId="3" xfId="0" applyFont="1" applyFill="1" applyBorder="1"/>
    <xf numFmtId="0" fontId="42" fillId="11" borderId="3" xfId="0" applyFont="1" applyFill="1" applyBorder="1"/>
    <xf numFmtId="0" fontId="42" fillId="11" borderId="18" xfId="0" applyFont="1" applyFill="1" applyBorder="1"/>
    <xf numFmtId="3" fontId="44" fillId="11" borderId="3" xfId="0" applyNumberFormat="1" applyFont="1" applyFill="1" applyBorder="1"/>
    <xf numFmtId="3" fontId="68" fillId="11" borderId="16" xfId="0" applyNumberFormat="1" applyFont="1" applyFill="1" applyBorder="1"/>
    <xf numFmtId="3" fontId="68" fillId="11" borderId="73" xfId="0" applyNumberFormat="1" applyFont="1" applyFill="1" applyBorder="1"/>
    <xf numFmtId="3" fontId="68" fillId="11" borderId="17" xfId="0" applyNumberFormat="1" applyFont="1" applyFill="1" applyBorder="1"/>
    <xf numFmtId="3" fontId="44" fillId="12" borderId="3" xfId="0" applyNumberFormat="1" applyFont="1" applyFill="1" applyBorder="1" applyAlignment="1">
      <alignment horizontal="right"/>
    </xf>
    <xf numFmtId="3" fontId="68" fillId="12" borderId="16" xfId="0" applyNumberFormat="1" applyFont="1" applyFill="1" applyBorder="1" applyAlignment="1">
      <alignment horizontal="right"/>
    </xf>
    <xf numFmtId="3" fontId="68" fillId="12" borderId="73" xfId="0" applyNumberFormat="1" applyFont="1" applyFill="1" applyBorder="1" applyAlignment="1">
      <alignment horizontal="right"/>
    </xf>
    <xf numFmtId="3" fontId="68" fillId="12" borderId="17" xfId="0" applyNumberFormat="1" applyFont="1" applyFill="1" applyBorder="1" applyAlignment="1">
      <alignment horizontal="right"/>
    </xf>
    <xf numFmtId="1" fontId="38" fillId="12" borderId="16" xfId="0" applyNumberFormat="1" applyFont="1" applyFill="1" applyBorder="1" applyAlignment="1">
      <alignment horizontal="right"/>
    </xf>
    <xf numFmtId="1" fontId="38" fillId="12" borderId="73" xfId="0" applyNumberFormat="1" applyFont="1" applyFill="1" applyBorder="1" applyAlignment="1">
      <alignment horizontal="right"/>
    </xf>
    <xf numFmtId="1" fontId="38" fillId="12" borderId="74" xfId="0" applyNumberFormat="1" applyFont="1" applyFill="1" applyBorder="1" applyAlignment="1">
      <alignment horizontal="right"/>
    </xf>
    <xf numFmtId="1" fontId="39" fillId="12" borderId="3" xfId="0" applyNumberFormat="1" applyFont="1" applyFill="1" applyBorder="1" applyAlignment="1">
      <alignment horizontal="right"/>
    </xf>
    <xf numFmtId="1" fontId="64" fillId="12" borderId="16" xfId="0" applyNumberFormat="1" applyFont="1" applyFill="1" applyBorder="1" applyAlignment="1">
      <alignment horizontal="right"/>
    </xf>
    <xf numFmtId="1" fontId="64" fillId="12" borderId="73" xfId="0" applyNumberFormat="1" applyFont="1" applyFill="1" applyBorder="1" applyAlignment="1">
      <alignment horizontal="right"/>
    </xf>
    <xf numFmtId="1" fontId="64" fillId="12" borderId="17" xfId="0" applyNumberFormat="1" applyFont="1" applyFill="1" applyBorder="1" applyAlignment="1">
      <alignment horizontal="right"/>
    </xf>
    <xf numFmtId="49" fontId="62" fillId="11" borderId="3" xfId="0" applyNumberFormat="1" applyFont="1" applyFill="1" applyBorder="1" applyAlignment="1">
      <alignment horizontal="left"/>
    </xf>
    <xf numFmtId="3" fontId="38" fillId="11" borderId="17" xfId="0" applyNumberFormat="1" applyFont="1" applyFill="1" applyBorder="1" applyAlignment="1">
      <alignment horizontal="right"/>
    </xf>
    <xf numFmtId="3" fontId="39" fillId="11" borderId="16" xfId="0" applyNumberFormat="1" applyFont="1" applyFill="1" applyBorder="1" applyAlignment="1">
      <alignment horizontal="right"/>
    </xf>
    <xf numFmtId="3" fontId="38" fillId="12" borderId="17" xfId="0" applyNumberFormat="1" applyFont="1" applyFill="1" applyBorder="1" applyAlignment="1">
      <alignment horizontal="right"/>
    </xf>
    <xf numFmtId="0" fontId="45" fillId="2" borderId="3" xfId="0" applyFont="1" applyFill="1" applyBorder="1"/>
    <xf numFmtId="49" fontId="38" fillId="12" borderId="3" xfId="0" applyNumberFormat="1" applyFont="1" applyFill="1" applyBorder="1" applyAlignment="1">
      <alignment horizontal="left"/>
    </xf>
    <xf numFmtId="0" fontId="34" fillId="11" borderId="3" xfId="0" applyFont="1" applyFill="1" applyBorder="1" applyAlignment="1">
      <alignment horizontal="center"/>
    </xf>
    <xf numFmtId="49" fontId="32" fillId="11" borderId="3" xfId="0" applyNumberFormat="1" applyFont="1" applyFill="1" applyBorder="1" applyAlignment="1">
      <alignment horizontal="center"/>
    </xf>
    <xf numFmtId="0" fontId="34" fillId="11" borderId="3" xfId="0" applyFont="1" applyFill="1" applyBorder="1"/>
    <xf numFmtId="0" fontId="34" fillId="11" borderId="18" xfId="0" applyFont="1" applyFill="1" applyBorder="1"/>
    <xf numFmtId="3" fontId="34" fillId="11" borderId="16" xfId="0" applyNumberFormat="1" applyFont="1" applyFill="1" applyBorder="1" applyAlignment="1">
      <alignment horizontal="right"/>
    </xf>
    <xf numFmtId="3" fontId="34" fillId="11" borderId="73" xfId="0" applyNumberFormat="1" applyFont="1" applyFill="1" applyBorder="1" applyAlignment="1">
      <alignment horizontal="right"/>
    </xf>
    <xf numFmtId="3" fontId="34" fillId="11" borderId="74" xfId="0" applyNumberFormat="1" applyFont="1" applyFill="1" applyBorder="1" applyAlignment="1">
      <alignment horizontal="right"/>
    </xf>
    <xf numFmtId="3" fontId="37" fillId="11" borderId="3" xfId="0" applyNumberFormat="1" applyFont="1" applyFill="1" applyBorder="1" applyAlignment="1">
      <alignment horizontal="right"/>
    </xf>
    <xf numFmtId="3" fontId="11" fillId="11" borderId="16" xfId="0" applyNumberFormat="1" applyFont="1" applyFill="1" applyBorder="1" applyAlignment="1">
      <alignment horizontal="right"/>
    </xf>
    <xf numFmtId="3" fontId="11" fillId="11" borderId="73" xfId="0" applyNumberFormat="1" applyFont="1" applyFill="1" applyBorder="1" applyAlignment="1">
      <alignment horizontal="right"/>
    </xf>
    <xf numFmtId="3" fontId="11" fillId="11" borderId="17" xfId="0" applyNumberFormat="1" applyFont="1" applyFill="1" applyBorder="1" applyAlignment="1">
      <alignment horizontal="right"/>
    </xf>
    <xf numFmtId="0" fontId="42" fillId="12" borderId="3" xfId="0" applyFont="1" applyFill="1" applyBorder="1" applyAlignment="1">
      <alignment horizontal="center"/>
    </xf>
    <xf numFmtId="49" fontId="32" fillId="12" borderId="3" xfId="0" applyNumberFormat="1" applyFont="1" applyFill="1" applyBorder="1" applyAlignment="1">
      <alignment horizontal="center"/>
    </xf>
    <xf numFmtId="0" fontId="34" fillId="12" borderId="3" xfId="0" applyFont="1" applyFill="1" applyBorder="1"/>
    <xf numFmtId="0" fontId="34" fillId="12" borderId="18" xfId="0" applyFont="1" applyFill="1" applyBorder="1"/>
    <xf numFmtId="3" fontId="42" fillId="12" borderId="16" xfId="0" applyNumberFormat="1" applyFont="1" applyFill="1" applyBorder="1"/>
    <xf numFmtId="3" fontId="42" fillId="12" borderId="73" xfId="0" applyNumberFormat="1" applyFont="1" applyFill="1" applyBorder="1"/>
    <xf numFmtId="3" fontId="42" fillId="12" borderId="74" xfId="0" applyNumberFormat="1" applyFont="1" applyFill="1" applyBorder="1"/>
    <xf numFmtId="3" fontId="37" fillId="12" borderId="3" xfId="0" applyNumberFormat="1" applyFont="1" applyFill="1" applyBorder="1"/>
    <xf numFmtId="3" fontId="11" fillId="12" borderId="16" xfId="0" applyNumberFormat="1" applyFont="1" applyFill="1" applyBorder="1"/>
    <xf numFmtId="3" fontId="11" fillId="12" borderId="73" xfId="0" applyNumberFormat="1" applyFont="1" applyFill="1" applyBorder="1"/>
    <xf numFmtId="3" fontId="11" fillId="12" borderId="17" xfId="0" applyNumberFormat="1" applyFont="1" applyFill="1" applyBorder="1"/>
    <xf numFmtId="3" fontId="69" fillId="11" borderId="3" xfId="0" applyNumberFormat="1" applyFont="1" applyFill="1" applyBorder="1"/>
    <xf numFmtId="3" fontId="69" fillId="12" borderId="16" xfId="0" applyNumberFormat="1" applyFont="1" applyFill="1" applyBorder="1" applyAlignment="1">
      <alignment horizontal="right"/>
    </xf>
    <xf numFmtId="0" fontId="70" fillId="0" borderId="3" xfId="0" applyFont="1" applyBorder="1" applyAlignment="1">
      <alignment horizontal="center"/>
    </xf>
    <xf numFmtId="0" fontId="70" fillId="2" borderId="3" xfId="0" applyFont="1" applyFill="1" applyBorder="1" applyAlignment="1">
      <alignment horizontal="center"/>
    </xf>
    <xf numFmtId="3" fontId="42" fillId="2" borderId="16" xfId="0" applyNumberFormat="1" applyFont="1" applyFill="1" applyBorder="1" applyAlignment="1">
      <alignment horizontal="right"/>
    </xf>
    <xf numFmtId="3" fontId="42" fillId="2" borderId="73" xfId="0" applyNumberFormat="1" applyFont="1" applyFill="1" applyBorder="1" applyAlignment="1">
      <alignment horizontal="right"/>
    </xf>
    <xf numFmtId="3" fontId="34" fillId="2" borderId="73" xfId="0" applyNumberFormat="1" applyFont="1" applyFill="1" applyBorder="1" applyAlignment="1">
      <alignment horizontal="right"/>
    </xf>
    <xf numFmtId="3" fontId="34" fillId="2" borderId="74" xfId="0" applyNumberFormat="1" applyFont="1" applyFill="1" applyBorder="1" applyAlignment="1">
      <alignment horizontal="right"/>
    </xf>
    <xf numFmtId="3" fontId="44" fillId="2" borderId="3" xfId="0" applyNumberFormat="1" applyFont="1" applyFill="1" applyBorder="1" applyAlignment="1">
      <alignment horizontal="right"/>
    </xf>
    <xf numFmtId="3" fontId="66" fillId="2" borderId="16" xfId="0" applyNumberFormat="1" applyFont="1" applyFill="1" applyBorder="1" applyAlignment="1">
      <alignment horizontal="right"/>
    </xf>
    <xf numFmtId="3" fontId="66" fillId="2" borderId="73" xfId="0" applyNumberFormat="1" applyFont="1" applyFill="1" applyBorder="1" applyAlignment="1">
      <alignment horizontal="right"/>
    </xf>
    <xf numFmtId="3" fontId="66" fillId="2" borderId="17" xfId="0" applyNumberFormat="1" applyFont="1" applyFill="1" applyBorder="1" applyAlignment="1">
      <alignment horizontal="right"/>
    </xf>
    <xf numFmtId="0" fontId="42" fillId="2" borderId="3" xfId="0" applyFont="1" applyFill="1" applyBorder="1" applyAlignment="1">
      <alignment horizontal="center"/>
    </xf>
    <xf numFmtId="0" fontId="43" fillId="2" borderId="3" xfId="0" applyFont="1" applyFill="1" applyBorder="1" applyAlignment="1">
      <alignment horizontal="center"/>
    </xf>
    <xf numFmtId="3" fontId="42" fillId="2" borderId="74" xfId="0" applyNumberFormat="1" applyFont="1" applyFill="1" applyBorder="1" applyAlignment="1">
      <alignment horizontal="right"/>
    </xf>
    <xf numFmtId="3" fontId="37" fillId="2" borderId="3" xfId="0" applyNumberFormat="1" applyFont="1" applyFill="1" applyBorder="1" applyAlignment="1">
      <alignment horizontal="right"/>
    </xf>
    <xf numFmtId="3" fontId="65" fillId="2" borderId="16" xfId="0" applyNumberFormat="1" applyFont="1" applyFill="1" applyBorder="1" applyAlignment="1">
      <alignment horizontal="right"/>
    </xf>
    <xf numFmtId="3" fontId="9" fillId="2" borderId="73" xfId="0" applyNumberFormat="1" applyFont="1" applyFill="1" applyBorder="1" applyAlignment="1">
      <alignment horizontal="right"/>
    </xf>
    <xf numFmtId="3" fontId="65" fillId="2" borderId="73" xfId="0" applyNumberFormat="1" applyFont="1" applyFill="1" applyBorder="1" applyAlignment="1">
      <alignment horizontal="right"/>
    </xf>
    <xf numFmtId="3" fontId="9" fillId="2" borderId="17" xfId="0" applyNumberFormat="1" applyFont="1" applyFill="1" applyBorder="1" applyAlignment="1">
      <alignment horizontal="right"/>
    </xf>
    <xf numFmtId="0" fontId="38" fillId="2" borderId="3" xfId="0" applyFont="1" applyFill="1" applyBorder="1"/>
    <xf numFmtId="0" fontId="38" fillId="2" borderId="18" xfId="0" applyFont="1" applyFill="1" applyBorder="1"/>
    <xf numFmtId="3" fontId="43" fillId="2" borderId="74" xfId="0" applyNumberFormat="1" applyFont="1" applyFill="1" applyBorder="1" applyAlignment="1">
      <alignment horizontal="right"/>
    </xf>
    <xf numFmtId="3" fontId="65" fillId="2" borderId="17" xfId="0" applyNumberFormat="1" applyFont="1" applyFill="1" applyBorder="1" applyAlignment="1">
      <alignment horizontal="right"/>
    </xf>
    <xf numFmtId="0" fontId="43" fillId="2" borderId="25" xfId="0" applyFont="1" applyFill="1" applyBorder="1"/>
    <xf numFmtId="0" fontId="43" fillId="2" borderId="21" xfId="0" applyFont="1" applyFill="1" applyBorder="1"/>
    <xf numFmtId="0" fontId="43" fillId="11" borderId="16" xfId="0" applyFont="1" applyFill="1" applyBorder="1"/>
    <xf numFmtId="0" fontId="43" fillId="11" borderId="74" xfId="0" applyFont="1" applyFill="1" applyBorder="1"/>
    <xf numFmtId="0" fontId="38" fillId="12" borderId="16" xfId="0" applyFont="1" applyFill="1" applyBorder="1"/>
    <xf numFmtId="0" fontId="38" fillId="12" borderId="74" xfId="0" applyFont="1" applyFill="1" applyBorder="1"/>
    <xf numFmtId="49" fontId="71" fillId="2" borderId="3" xfId="0" applyNumberFormat="1" applyFont="1" applyFill="1" applyBorder="1" applyAlignment="1">
      <alignment horizontal="center"/>
    </xf>
    <xf numFmtId="0" fontId="43" fillId="2" borderId="16" xfId="0" applyFont="1" applyFill="1" applyBorder="1"/>
    <xf numFmtId="0" fontId="43" fillId="2" borderId="74" xfId="0" applyFont="1" applyFill="1" applyBorder="1"/>
    <xf numFmtId="3" fontId="39" fillId="12" borderId="86" xfId="0" applyNumberFormat="1" applyFont="1" applyFill="1" applyBorder="1" applyAlignment="1">
      <alignment horizontal="right"/>
    </xf>
    <xf numFmtId="3" fontId="43" fillId="2" borderId="75" xfId="0" applyNumberFormat="1" applyFont="1" applyFill="1" applyBorder="1"/>
    <xf numFmtId="3" fontId="65" fillId="2" borderId="6" xfId="0" applyNumberFormat="1" applyFont="1" applyFill="1" applyBorder="1"/>
    <xf numFmtId="3" fontId="65" fillId="2" borderId="34" xfId="0" applyNumberFormat="1" applyFont="1" applyFill="1" applyBorder="1"/>
    <xf numFmtId="3" fontId="65" fillId="2" borderId="7" xfId="0" applyNumberFormat="1" applyFont="1" applyFill="1" applyBorder="1"/>
    <xf numFmtId="0" fontId="24" fillId="9" borderId="18" xfId="0" applyFont="1" applyFill="1" applyBorder="1" applyAlignment="1">
      <alignment horizontal="left"/>
    </xf>
    <xf numFmtId="0" fontId="24" fillId="9" borderId="95" xfId="0" applyFont="1" applyFill="1" applyBorder="1" applyAlignment="1">
      <alignment horizontal="center"/>
    </xf>
    <xf numFmtId="0" fontId="24" fillId="9" borderId="3" xfId="0" applyFont="1" applyFill="1" applyBorder="1" applyAlignment="1">
      <alignment horizontal="center"/>
    </xf>
    <xf numFmtId="49" fontId="25" fillId="9" borderId="0" xfId="0" applyNumberFormat="1" applyFont="1" applyFill="1" applyAlignment="1">
      <alignment horizontal="center"/>
    </xf>
    <xf numFmtId="49" fontId="26" fillId="9" borderId="0" xfId="0" applyNumberFormat="1" applyFont="1" applyFill="1" applyAlignment="1">
      <alignment horizontal="center"/>
    </xf>
    <xf numFmtId="0" fontId="27" fillId="9" borderId="31" xfId="0" applyFont="1" applyFill="1" applyBorder="1"/>
    <xf numFmtId="0" fontId="27" fillId="9" borderId="30" xfId="0" applyFont="1" applyFill="1" applyBorder="1"/>
    <xf numFmtId="0" fontId="27" fillId="9" borderId="74" xfId="0" applyFont="1" applyFill="1" applyBorder="1" applyAlignment="1">
      <alignment horizontal="left"/>
    </xf>
    <xf numFmtId="0" fontId="0" fillId="9" borderId="94" xfId="0" applyFill="1" applyBorder="1"/>
    <xf numFmtId="0" fontId="0" fillId="9" borderId="96" xfId="0" applyFill="1" applyBorder="1"/>
    <xf numFmtId="49" fontId="26" fillId="9" borderId="21" xfId="0" applyNumberFormat="1" applyFont="1" applyFill="1" applyBorder="1" applyAlignment="1">
      <alignment horizontal="center" vertical="center" wrapText="1"/>
    </xf>
    <xf numFmtId="0" fontId="12" fillId="0" borderId="82" xfId="0" applyFont="1" applyBorder="1" applyAlignment="1">
      <alignment horizontal="center"/>
    </xf>
    <xf numFmtId="1" fontId="72" fillId="10" borderId="3" xfId="0" applyNumberFormat="1" applyFont="1" applyFill="1" applyBorder="1"/>
    <xf numFmtId="3" fontId="48" fillId="11" borderId="2" xfId="0" applyNumberFormat="1" applyFont="1" applyFill="1" applyBorder="1"/>
    <xf numFmtId="1" fontId="39" fillId="11" borderId="3" xfId="0" applyNumberFormat="1" applyFont="1" applyFill="1" applyBorder="1"/>
    <xf numFmtId="1" fontId="39" fillId="2" borderId="3" xfId="0" applyNumberFormat="1" applyFont="1" applyFill="1" applyBorder="1"/>
    <xf numFmtId="0" fontId="27" fillId="0" borderId="0" xfId="0" applyFont="1" applyAlignment="1">
      <alignment horizontal="center"/>
    </xf>
    <xf numFmtId="49" fontId="8" fillId="2" borderId="0" xfId="0" applyNumberFormat="1" applyFont="1" applyFill="1" applyAlignment="1">
      <alignment horizontal="center"/>
    </xf>
    <xf numFmtId="49" fontId="27" fillId="2" borderId="0" xfId="0" applyNumberFormat="1" applyFont="1" applyFill="1" applyAlignment="1">
      <alignment horizontal="center"/>
    </xf>
    <xf numFmtId="0" fontId="27" fillId="2" borderId="0" xfId="0" applyFont="1" applyFill="1"/>
    <xf numFmtId="1" fontId="46" fillId="2" borderId="0" xfId="0" applyNumberFormat="1" applyFont="1" applyFill="1"/>
    <xf numFmtId="3" fontId="27" fillId="2" borderId="0" xfId="0" applyNumberFormat="1" applyFont="1" applyFill="1"/>
    <xf numFmtId="2" fontId="3" fillId="9" borderId="53" xfId="0" applyNumberFormat="1" applyFont="1" applyFill="1" applyBorder="1" applyAlignment="1">
      <alignment horizontal="left"/>
    </xf>
    <xf numFmtId="2" fontId="3" fillId="9" borderId="52" xfId="0" applyNumberFormat="1" applyFont="1" applyFill="1" applyBorder="1" applyAlignment="1">
      <alignment horizontal="left"/>
    </xf>
    <xf numFmtId="2" fontId="26" fillId="9" borderId="60" xfId="0" applyNumberFormat="1" applyFont="1" applyFill="1" applyBorder="1" applyAlignment="1">
      <alignment horizontal="center" vertical="center" wrapText="1"/>
    </xf>
    <xf numFmtId="2" fontId="26" fillId="9" borderId="59" xfId="0" applyNumberFormat="1" applyFont="1" applyFill="1" applyBorder="1" applyAlignment="1">
      <alignment horizontal="center" vertical="center" wrapText="1"/>
    </xf>
    <xf numFmtId="2" fontId="26" fillId="9" borderId="69" xfId="0" applyNumberFormat="1" applyFont="1" applyFill="1" applyBorder="1" applyAlignment="1">
      <alignment horizontal="center" vertical="center" wrapText="1"/>
    </xf>
    <xf numFmtId="2" fontId="26" fillId="9" borderId="68" xfId="0" applyNumberFormat="1" applyFont="1" applyFill="1" applyBorder="1" applyAlignment="1">
      <alignment horizontal="center" vertical="center" wrapText="1"/>
    </xf>
    <xf numFmtId="2" fontId="26" fillId="9" borderId="3" xfId="0" applyNumberFormat="1" applyFont="1" applyFill="1" applyBorder="1" applyAlignment="1">
      <alignment horizontal="center" vertical="center" wrapText="1"/>
    </xf>
    <xf numFmtId="0" fontId="31" fillId="10" borderId="3" xfId="0" applyFont="1" applyFill="1" applyBorder="1"/>
    <xf numFmtId="3" fontId="72" fillId="10" borderId="3" xfId="0" applyNumberFormat="1" applyFont="1" applyFill="1" applyBorder="1"/>
    <xf numFmtId="0" fontId="41" fillId="11" borderId="23" xfId="0" applyFont="1" applyFill="1" applyBorder="1"/>
    <xf numFmtId="3" fontId="48" fillId="11" borderId="49" xfId="0" applyNumberFormat="1" applyFont="1" applyFill="1" applyBorder="1"/>
    <xf numFmtId="3" fontId="39" fillId="11" borderId="41" xfId="0" applyNumberFormat="1" applyFont="1" applyFill="1" applyBorder="1"/>
    <xf numFmtId="3" fontId="39" fillId="11" borderId="45" xfId="0" applyNumberFormat="1" applyFont="1" applyFill="1" applyBorder="1"/>
    <xf numFmtId="49" fontId="48" fillId="12" borderId="3" xfId="0" applyNumberFormat="1" applyFont="1" applyFill="1" applyBorder="1" applyAlignment="1">
      <alignment horizontal="left"/>
    </xf>
    <xf numFmtId="3" fontId="48" fillId="12" borderId="97" xfId="0" applyNumberFormat="1" applyFont="1" applyFill="1" applyBorder="1" applyAlignment="1">
      <alignment horizontal="right"/>
    </xf>
    <xf numFmtId="3" fontId="39" fillId="12" borderId="52" xfId="0" applyNumberFormat="1" applyFont="1" applyFill="1" applyBorder="1" applyAlignment="1">
      <alignment horizontal="right"/>
    </xf>
    <xf numFmtId="3" fontId="39" fillId="12" borderId="85" xfId="0" applyNumberFormat="1" applyFont="1" applyFill="1" applyBorder="1" applyAlignment="1">
      <alignment horizontal="right"/>
    </xf>
    <xf numFmtId="3" fontId="41" fillId="2" borderId="98" xfId="0" applyNumberFormat="1" applyFont="1" applyFill="1" applyBorder="1"/>
    <xf numFmtId="3" fontId="39" fillId="2" borderId="48" xfId="0" applyNumberFormat="1" applyFont="1" applyFill="1" applyBorder="1"/>
    <xf numFmtId="3" fontId="48" fillId="11" borderId="97" xfId="0" applyNumberFormat="1" applyFont="1" applyFill="1" applyBorder="1"/>
    <xf numFmtId="3" fontId="39" fillId="11" borderId="99" xfId="0" applyNumberFormat="1" applyFont="1" applyFill="1" applyBorder="1"/>
    <xf numFmtId="3" fontId="39" fillId="11" borderId="88" xfId="0" applyNumberFormat="1" applyFont="1" applyFill="1" applyBorder="1"/>
    <xf numFmtId="49" fontId="26" fillId="12" borderId="3" xfId="0" applyNumberFormat="1" applyFont="1" applyFill="1" applyBorder="1" applyAlignment="1">
      <alignment horizontal="left"/>
    </xf>
    <xf numFmtId="3" fontId="39" fillId="12" borderId="99" xfId="0" applyNumberFormat="1" applyFont="1" applyFill="1" applyBorder="1" applyAlignment="1">
      <alignment horizontal="right"/>
    </xf>
    <xf numFmtId="3" fontId="39" fillId="12" borderId="100" xfId="0" applyNumberFormat="1" applyFont="1" applyFill="1" applyBorder="1" applyAlignment="1">
      <alignment horizontal="right"/>
    </xf>
    <xf numFmtId="3" fontId="39" fillId="2" borderId="18" xfId="0" applyNumberFormat="1" applyFont="1" applyFill="1" applyBorder="1"/>
    <xf numFmtId="3" fontId="44" fillId="2" borderId="48" xfId="0" applyNumberFormat="1" applyFont="1" applyFill="1" applyBorder="1"/>
    <xf numFmtId="3" fontId="44" fillId="2" borderId="18" xfId="0" applyNumberFormat="1" applyFont="1" applyFill="1" applyBorder="1"/>
    <xf numFmtId="3" fontId="39" fillId="11" borderId="98" xfId="0" applyNumberFormat="1" applyFont="1" applyFill="1" applyBorder="1"/>
    <xf numFmtId="3" fontId="41" fillId="2" borderId="101" xfId="0" applyNumberFormat="1" applyFont="1" applyFill="1" applyBorder="1"/>
    <xf numFmtId="3" fontId="0" fillId="0" borderId="0" xfId="0" applyNumberFormat="1"/>
    <xf numFmtId="0" fontId="24" fillId="9" borderId="18" xfId="0" applyFont="1" applyFill="1" applyBorder="1" applyAlignment="1">
      <alignment horizontal="center"/>
    </xf>
    <xf numFmtId="49" fontId="25" fillId="9" borderId="28" xfId="0" applyNumberFormat="1" applyFont="1" applyFill="1" applyBorder="1" applyAlignment="1">
      <alignment horizontal="center"/>
    </xf>
    <xf numFmtId="0" fontId="73" fillId="10" borderId="3" xfId="0" applyFont="1" applyFill="1" applyBorder="1"/>
    <xf numFmtId="3" fontId="55" fillId="10" borderId="48" xfId="0" applyNumberFormat="1" applyFont="1" applyFill="1" applyBorder="1"/>
    <xf numFmtId="3" fontId="55" fillId="10" borderId="3" xfId="0" applyNumberFormat="1" applyFont="1" applyFill="1" applyBorder="1"/>
    <xf numFmtId="3" fontId="17" fillId="10" borderId="3" xfId="0" applyNumberFormat="1" applyFont="1" applyFill="1" applyBorder="1"/>
    <xf numFmtId="3" fontId="48" fillId="11" borderId="102" xfId="0" applyNumberFormat="1" applyFont="1" applyFill="1" applyBorder="1"/>
    <xf numFmtId="3" fontId="39" fillId="11" borderId="23" xfId="0" applyNumberFormat="1" applyFont="1" applyFill="1" applyBorder="1"/>
    <xf numFmtId="0" fontId="27" fillId="12" borderId="3" xfId="0" applyFont="1" applyFill="1" applyBorder="1" applyAlignment="1">
      <alignment horizontal="center"/>
    </xf>
    <xf numFmtId="3" fontId="48" fillId="12" borderId="93" xfId="0" applyNumberFormat="1" applyFont="1" applyFill="1" applyBorder="1" applyAlignment="1">
      <alignment horizontal="right"/>
    </xf>
    <xf numFmtId="3" fontId="41" fillId="2" borderId="93" xfId="0" applyNumberFormat="1" applyFont="1" applyFill="1" applyBorder="1"/>
    <xf numFmtId="3" fontId="48" fillId="11" borderId="93" xfId="0" applyNumberFormat="1" applyFont="1" applyFill="1" applyBorder="1"/>
    <xf numFmtId="3" fontId="74" fillId="11" borderId="16" xfId="0" applyNumberFormat="1" applyFont="1" applyFill="1" applyBorder="1"/>
    <xf numFmtId="3" fontId="74" fillId="11" borderId="73" xfId="0" applyNumberFormat="1" applyFont="1" applyFill="1" applyBorder="1"/>
    <xf numFmtId="3" fontId="74" fillId="11" borderId="17" xfId="0" applyNumberFormat="1" applyFont="1" applyFill="1" applyBorder="1"/>
    <xf numFmtId="3" fontId="74" fillId="12" borderId="16" xfId="0" applyNumberFormat="1" applyFont="1" applyFill="1" applyBorder="1" applyAlignment="1">
      <alignment horizontal="right"/>
    </xf>
    <xf numFmtId="3" fontId="74" fillId="12" borderId="73" xfId="0" applyNumberFormat="1" applyFont="1" applyFill="1" applyBorder="1" applyAlignment="1">
      <alignment horizontal="right"/>
    </xf>
    <xf numFmtId="3" fontId="74" fillId="12" borderId="17" xfId="0" applyNumberFormat="1" applyFont="1" applyFill="1" applyBorder="1" applyAlignment="1">
      <alignment horizontal="right"/>
    </xf>
    <xf numFmtId="3" fontId="47" fillId="11" borderId="93" xfId="0" applyNumberFormat="1" applyFont="1" applyFill="1" applyBorder="1"/>
    <xf numFmtId="3" fontId="47" fillId="11" borderId="73" xfId="0" applyNumberFormat="1" applyFont="1" applyFill="1" applyBorder="1"/>
    <xf numFmtId="3" fontId="47" fillId="11" borderId="17" xfId="0" applyNumberFormat="1" applyFont="1" applyFill="1" applyBorder="1"/>
    <xf numFmtId="3" fontId="47" fillId="12" borderId="93" xfId="0" applyNumberFormat="1" applyFont="1" applyFill="1" applyBorder="1" applyAlignment="1">
      <alignment horizontal="right"/>
    </xf>
    <xf numFmtId="3" fontId="47" fillId="12" borderId="73" xfId="0" applyNumberFormat="1" applyFont="1" applyFill="1" applyBorder="1" applyAlignment="1">
      <alignment horizontal="right"/>
    </xf>
    <xf numFmtId="3" fontId="47" fillId="12" borderId="17" xfId="0" applyNumberFormat="1" applyFont="1" applyFill="1" applyBorder="1" applyAlignment="1">
      <alignment horizontal="right"/>
    </xf>
    <xf numFmtId="0" fontId="27" fillId="0" borderId="25" xfId="0" applyFont="1" applyBorder="1" applyAlignment="1">
      <alignment horizontal="center"/>
    </xf>
    <xf numFmtId="49" fontId="8" fillId="0" borderId="25" xfId="0" applyNumberFormat="1" applyFont="1" applyBorder="1" applyAlignment="1">
      <alignment horizontal="center"/>
    </xf>
    <xf numFmtId="49" fontId="27" fillId="0" borderId="3" xfId="0" applyNumberFormat="1" applyFont="1" applyBorder="1" applyAlignment="1">
      <alignment horizontal="left"/>
    </xf>
    <xf numFmtId="0" fontId="27" fillId="0" borderId="25" xfId="0" applyFont="1" applyBorder="1"/>
    <xf numFmtId="0" fontId="27" fillId="0" borderId="3" xfId="0" applyFont="1" applyBorder="1"/>
    <xf numFmtId="3" fontId="40" fillId="0" borderId="93" xfId="0" applyNumberFormat="1" applyFont="1" applyBorder="1" applyAlignment="1">
      <alignment horizontal="right"/>
    </xf>
    <xf numFmtId="3" fontId="40" fillId="0" borderId="73" xfId="0" applyNumberFormat="1" applyFont="1" applyBorder="1" applyAlignment="1">
      <alignment horizontal="right"/>
    </xf>
    <xf numFmtId="3" fontId="40" fillId="0" borderId="17" xfId="0" applyNumberFormat="1" applyFont="1" applyBorder="1" applyAlignment="1">
      <alignment horizontal="right"/>
    </xf>
    <xf numFmtId="3" fontId="44" fillId="0" borderId="3" xfId="0" applyNumberFormat="1" applyFont="1" applyBorder="1" applyAlignment="1">
      <alignment horizontal="right"/>
    </xf>
    <xf numFmtId="3" fontId="45" fillId="0" borderId="16" xfId="0" applyNumberFormat="1" applyFont="1" applyBorder="1" applyAlignment="1">
      <alignment horizontal="right"/>
    </xf>
    <xf numFmtId="3" fontId="45" fillId="0" borderId="73" xfId="0" applyNumberFormat="1" applyFont="1" applyBorder="1" applyAlignment="1">
      <alignment horizontal="right"/>
    </xf>
    <xf numFmtId="3" fontId="45" fillId="0" borderId="17" xfId="0" applyNumberFormat="1" applyFont="1" applyBorder="1" applyAlignment="1">
      <alignment horizontal="right"/>
    </xf>
    <xf numFmtId="49" fontId="56" fillId="0" borderId="3" xfId="0" applyNumberFormat="1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49" fontId="56" fillId="0" borderId="25" xfId="0" applyNumberFormat="1" applyFont="1" applyBorder="1" applyAlignment="1">
      <alignment horizontal="center"/>
    </xf>
    <xf numFmtId="49" fontId="27" fillId="0" borderId="25" xfId="0" applyNumberFormat="1" applyFont="1" applyBorder="1" applyAlignment="1">
      <alignment horizontal="left"/>
    </xf>
    <xf numFmtId="0" fontId="65" fillId="0" borderId="73" xfId="0" applyFont="1" applyBorder="1"/>
    <xf numFmtId="0" fontId="65" fillId="0" borderId="17" xfId="0" applyFont="1" applyBorder="1"/>
    <xf numFmtId="0" fontId="12" fillId="0" borderId="103" xfId="0" applyFont="1" applyBorder="1" applyAlignment="1">
      <alignment horizontal="center"/>
    </xf>
    <xf numFmtId="0" fontId="27" fillId="12" borderId="35" xfId="0" applyFont="1" applyFill="1" applyBorder="1" applyAlignment="1">
      <alignment horizontal="center"/>
    </xf>
    <xf numFmtId="49" fontId="8" fillId="12" borderId="35" xfId="0" applyNumberFormat="1" applyFont="1" applyFill="1" applyBorder="1" applyAlignment="1">
      <alignment horizontal="center"/>
    </xf>
    <xf numFmtId="49" fontId="26" fillId="12" borderId="35" xfId="0" applyNumberFormat="1" applyFont="1" applyFill="1" applyBorder="1" applyAlignment="1">
      <alignment horizontal="left"/>
    </xf>
    <xf numFmtId="0" fontId="26" fillId="12" borderId="35" xfId="0" applyFont="1" applyFill="1" applyBorder="1"/>
    <xf numFmtId="3" fontId="40" fillId="0" borderId="104" xfId="0" applyNumberFormat="1" applyFont="1" applyBorder="1" applyAlignment="1">
      <alignment horizontal="right"/>
    </xf>
    <xf numFmtId="3" fontId="40" fillId="0" borderId="34" xfId="0" applyNumberFormat="1" applyFont="1" applyBorder="1" applyAlignment="1">
      <alignment horizontal="right"/>
    </xf>
    <xf numFmtId="3" fontId="40" fillId="0" borderId="7" xfId="0" applyNumberFormat="1" applyFont="1" applyBorder="1" applyAlignment="1">
      <alignment horizontal="right"/>
    </xf>
    <xf numFmtId="3" fontId="45" fillId="0" borderId="6" xfId="0" applyNumberFormat="1" applyFont="1" applyBorder="1" applyAlignment="1">
      <alignment horizontal="right"/>
    </xf>
    <xf numFmtId="3" fontId="45" fillId="0" borderId="34" xfId="0" applyNumberFormat="1" applyFont="1" applyBorder="1" applyAlignment="1">
      <alignment horizontal="right"/>
    </xf>
    <xf numFmtId="3" fontId="45" fillId="0" borderId="7" xfId="0" applyNumberFormat="1" applyFont="1" applyBorder="1" applyAlignment="1">
      <alignment horizontal="right"/>
    </xf>
    <xf numFmtId="0" fontId="75" fillId="0" borderId="0" xfId="1"/>
    <xf numFmtId="0" fontId="23" fillId="0" borderId="0" xfId="1" applyFont="1"/>
    <xf numFmtId="0" fontId="12" fillId="0" borderId="0" xfId="1" applyFont="1" applyAlignment="1">
      <alignment horizontal="center"/>
    </xf>
    <xf numFmtId="0" fontId="24" fillId="9" borderId="18" xfId="1" applyFont="1" applyFill="1" applyBorder="1" applyAlignment="1">
      <alignment horizontal="left"/>
    </xf>
    <xf numFmtId="0" fontId="24" fillId="9" borderId="95" xfId="1" applyFont="1" applyFill="1" applyBorder="1" applyAlignment="1">
      <alignment horizontal="center"/>
    </xf>
    <xf numFmtId="0" fontId="24" fillId="9" borderId="3" xfId="1" applyFont="1" applyFill="1" applyBorder="1" applyAlignment="1">
      <alignment horizontal="center"/>
    </xf>
    <xf numFmtId="49" fontId="3" fillId="9" borderId="21" xfId="1" applyNumberFormat="1" applyFont="1" applyFill="1" applyBorder="1" applyAlignment="1">
      <alignment horizontal="left"/>
    </xf>
    <xf numFmtId="49" fontId="3" fillId="9" borderId="105" xfId="1" applyNumberFormat="1" applyFont="1" applyFill="1" applyBorder="1" applyAlignment="1">
      <alignment horizontal="left"/>
    </xf>
    <xf numFmtId="49" fontId="5" fillId="9" borderId="106" xfId="1" applyNumberFormat="1" applyFont="1" applyFill="1" applyBorder="1" applyAlignment="1">
      <alignment horizontal="left"/>
    </xf>
    <xf numFmtId="49" fontId="5" fillId="9" borderId="105" xfId="1" applyNumberFormat="1" applyFont="1" applyFill="1" applyBorder="1" applyAlignment="1">
      <alignment horizontal="left"/>
    </xf>
    <xf numFmtId="49" fontId="76" fillId="9" borderId="107" xfId="1" applyNumberFormat="1" applyFont="1" applyFill="1" applyBorder="1" applyAlignment="1">
      <alignment horizontal="left"/>
    </xf>
    <xf numFmtId="49" fontId="3" fillId="9" borderId="108" xfId="1" applyNumberFormat="1" applyFont="1" applyFill="1" applyBorder="1" applyAlignment="1">
      <alignment horizontal="left"/>
    </xf>
    <xf numFmtId="49" fontId="77" fillId="9" borderId="3" xfId="1" applyNumberFormat="1" applyFont="1" applyFill="1" applyBorder="1" applyAlignment="1">
      <alignment horizontal="left"/>
    </xf>
    <xf numFmtId="49" fontId="14" fillId="9" borderId="3" xfId="1" applyNumberFormat="1" applyFont="1" applyFill="1" applyBorder="1" applyAlignment="1">
      <alignment horizontal="left"/>
    </xf>
    <xf numFmtId="49" fontId="3" fillId="9" borderId="110" xfId="1" applyNumberFormat="1" applyFont="1" applyFill="1" applyBorder="1" applyAlignment="1">
      <alignment horizontal="left"/>
    </xf>
    <xf numFmtId="49" fontId="78" fillId="9" borderId="5" xfId="1" applyNumberFormat="1" applyFont="1" applyFill="1" applyBorder="1" applyAlignment="1">
      <alignment horizontal="left"/>
    </xf>
    <xf numFmtId="49" fontId="3" fillId="9" borderId="5" xfId="1" applyNumberFormat="1" applyFont="1" applyFill="1" applyBorder="1" applyAlignment="1">
      <alignment horizontal="left"/>
    </xf>
    <xf numFmtId="0" fontId="12" fillId="9" borderId="26" xfId="1" applyFont="1" applyFill="1" applyBorder="1" applyAlignment="1">
      <alignment horizontal="center"/>
    </xf>
    <xf numFmtId="49" fontId="25" fillId="9" borderId="0" xfId="1" applyNumberFormat="1" applyFont="1" applyFill="1" applyAlignment="1">
      <alignment horizontal="center"/>
    </xf>
    <xf numFmtId="49" fontId="26" fillId="9" borderId="0" xfId="1" applyNumberFormat="1" applyFont="1" applyFill="1" applyAlignment="1">
      <alignment horizontal="center"/>
    </xf>
    <xf numFmtId="49" fontId="27" fillId="9" borderId="0" xfId="1" applyNumberFormat="1" applyFont="1" applyFill="1" applyAlignment="1">
      <alignment horizontal="center"/>
    </xf>
    <xf numFmtId="0" fontId="27" fillId="9" borderId="31" xfId="1" applyFont="1" applyFill="1" applyBorder="1"/>
    <xf numFmtId="0" fontId="27" fillId="9" borderId="30" xfId="1" applyFont="1" applyFill="1" applyBorder="1"/>
    <xf numFmtId="49" fontId="26" fillId="9" borderId="21" xfId="1" applyNumberFormat="1" applyFont="1" applyFill="1" applyBorder="1" applyAlignment="1">
      <alignment horizontal="center" vertical="center" wrapText="1"/>
    </xf>
    <xf numFmtId="49" fontId="26" fillId="9" borderId="111" xfId="1" applyNumberFormat="1" applyFont="1" applyFill="1" applyBorder="1" applyAlignment="1">
      <alignment horizontal="center" vertical="center" wrapText="1"/>
    </xf>
    <xf numFmtId="49" fontId="28" fillId="9" borderId="106" xfId="1" applyNumberFormat="1" applyFont="1" applyFill="1" applyBorder="1" applyAlignment="1">
      <alignment horizontal="center" vertical="center" wrapText="1"/>
    </xf>
    <xf numFmtId="49" fontId="28" fillId="9" borderId="111" xfId="1" applyNumberFormat="1" applyFont="1" applyFill="1" applyBorder="1" applyAlignment="1">
      <alignment horizontal="center" vertical="center" wrapText="1"/>
    </xf>
    <xf numFmtId="49" fontId="26" fillId="9" borderId="106" xfId="1" applyNumberFormat="1" applyFont="1" applyFill="1" applyBorder="1" applyAlignment="1">
      <alignment horizontal="center" vertical="center" wrapText="1"/>
    </xf>
    <xf numFmtId="49" fontId="26" fillId="9" borderId="112" xfId="1" applyNumberFormat="1" applyFont="1" applyFill="1" applyBorder="1" applyAlignment="1">
      <alignment horizontal="center" vertical="center" wrapText="1"/>
    </xf>
    <xf numFmtId="49" fontId="79" fillId="9" borderId="36" xfId="1" applyNumberFormat="1" applyFont="1" applyFill="1" applyBorder="1" applyAlignment="1">
      <alignment horizontal="center" vertical="center" wrapText="1"/>
    </xf>
    <xf numFmtId="49" fontId="79" fillId="9" borderId="110" xfId="1" applyNumberFormat="1" applyFont="1" applyFill="1" applyBorder="1" applyAlignment="1">
      <alignment horizontal="center" vertical="center" wrapText="1"/>
    </xf>
    <xf numFmtId="49" fontId="14" fillId="9" borderId="3" xfId="1" applyNumberFormat="1" applyFont="1" applyFill="1" applyBorder="1" applyAlignment="1">
      <alignment horizontal="center" vertical="center" wrapText="1"/>
    </xf>
    <xf numFmtId="49" fontId="79" fillId="9" borderId="113" xfId="1" applyNumberFormat="1" applyFont="1" applyFill="1" applyBorder="1" applyAlignment="1">
      <alignment horizontal="center" vertical="center" wrapText="1"/>
    </xf>
    <xf numFmtId="49" fontId="79" fillId="9" borderId="5" xfId="1" applyNumberFormat="1" applyFont="1" applyFill="1" applyBorder="1" applyAlignment="1">
      <alignment horizontal="center" vertical="center" wrapText="1"/>
    </xf>
    <xf numFmtId="49" fontId="79" fillId="9" borderId="25" xfId="1" applyNumberFormat="1" applyFont="1" applyFill="1" applyBorder="1" applyAlignment="1">
      <alignment horizontal="center" vertical="center" wrapText="1"/>
    </xf>
    <xf numFmtId="0" fontId="12" fillId="9" borderId="8" xfId="1" applyFont="1" applyFill="1" applyBorder="1" applyAlignment="1">
      <alignment horizontal="center"/>
    </xf>
    <xf numFmtId="0" fontId="27" fillId="9" borderId="66" xfId="1" applyFont="1" applyFill="1" applyBorder="1" applyAlignment="1">
      <alignment horizontal="center"/>
    </xf>
    <xf numFmtId="49" fontId="27" fillId="9" borderId="66" xfId="1" applyNumberFormat="1" applyFont="1" applyFill="1" applyBorder="1" applyAlignment="1">
      <alignment horizontal="center"/>
    </xf>
    <xf numFmtId="0" fontId="27" fillId="9" borderId="74" xfId="1" applyFont="1" applyFill="1" applyBorder="1" applyAlignment="1">
      <alignment horizontal="left"/>
    </xf>
    <xf numFmtId="0" fontId="75" fillId="9" borderId="94" xfId="1" applyFill="1" applyBorder="1"/>
    <xf numFmtId="0" fontId="75" fillId="9" borderId="96" xfId="1" applyFill="1" applyBorder="1"/>
    <xf numFmtId="49" fontId="26" fillId="9" borderId="28" xfId="1" applyNumberFormat="1" applyFont="1" applyFill="1" applyBorder="1" applyAlignment="1">
      <alignment horizontal="center" vertical="center" wrapText="1"/>
    </xf>
    <xf numFmtId="49" fontId="26" fillId="9" borderId="68" xfId="1" applyNumberFormat="1" applyFont="1" applyFill="1" applyBorder="1" applyAlignment="1">
      <alignment horizontal="center" vertical="center" wrapText="1"/>
    </xf>
    <xf numFmtId="49" fontId="28" fillId="9" borderId="69" xfId="1" applyNumberFormat="1" applyFont="1" applyFill="1" applyBorder="1" applyAlignment="1">
      <alignment horizontal="center" vertical="center" wrapText="1"/>
    </xf>
    <xf numFmtId="49" fontId="28" fillId="9" borderId="68" xfId="1" applyNumberFormat="1" applyFont="1" applyFill="1" applyBorder="1" applyAlignment="1">
      <alignment horizontal="center" vertical="center" wrapText="1"/>
    </xf>
    <xf numFmtId="49" fontId="26" fillId="9" borderId="69" xfId="1" applyNumberFormat="1" applyFont="1" applyFill="1" applyBorder="1" applyAlignment="1">
      <alignment horizontal="center" vertical="center" wrapText="1"/>
    </xf>
    <xf numFmtId="49" fontId="26" fillId="9" borderId="45" xfId="1" applyNumberFormat="1" applyFont="1" applyFill="1" applyBorder="1" applyAlignment="1">
      <alignment horizontal="center" vertical="center" wrapText="1"/>
    </xf>
    <xf numFmtId="49" fontId="79" fillId="9" borderId="26" xfId="1" applyNumberFormat="1" applyFont="1" applyFill="1" applyBorder="1" applyAlignment="1">
      <alignment horizontal="center" vertical="center" wrapText="1"/>
    </xf>
    <xf numFmtId="49" fontId="79" fillId="9" borderId="0" xfId="1" applyNumberFormat="1" applyFont="1" applyFill="1" applyAlignment="1">
      <alignment horizontal="center" vertical="center" wrapText="1"/>
    </xf>
    <xf numFmtId="49" fontId="79" fillId="9" borderId="41" xfId="1" applyNumberFormat="1" applyFont="1" applyFill="1" applyBorder="1" applyAlignment="1">
      <alignment horizontal="center" vertical="center" wrapText="1"/>
    </xf>
    <xf numFmtId="49" fontId="79" fillId="9" borderId="29" xfId="1" applyNumberFormat="1" applyFont="1" applyFill="1" applyBorder="1" applyAlignment="1">
      <alignment horizontal="center" vertical="center" wrapText="1"/>
    </xf>
    <xf numFmtId="49" fontId="79" fillId="9" borderId="40" xfId="1" applyNumberFormat="1" applyFont="1" applyFill="1" applyBorder="1" applyAlignment="1">
      <alignment horizontal="center" vertical="center" wrapText="1"/>
    </xf>
    <xf numFmtId="0" fontId="27" fillId="9" borderId="41" xfId="1" applyFont="1" applyFill="1" applyBorder="1" applyAlignment="1">
      <alignment horizontal="center"/>
    </xf>
    <xf numFmtId="49" fontId="27" fillId="9" borderId="41" xfId="1" applyNumberFormat="1" applyFont="1" applyFill="1" applyBorder="1" applyAlignment="1">
      <alignment horizontal="center"/>
    </xf>
    <xf numFmtId="0" fontId="27" fillId="9" borderId="0" xfId="1" applyFont="1" applyFill="1"/>
    <xf numFmtId="0" fontId="8" fillId="9" borderId="3" xfId="1" applyFont="1" applyFill="1" applyBorder="1"/>
    <xf numFmtId="49" fontId="26" fillId="9" borderId="14" xfId="1" applyNumberFormat="1" applyFont="1" applyFill="1" applyBorder="1" applyAlignment="1">
      <alignment horizontal="center" vertical="center" wrapText="1"/>
    </xf>
    <xf numFmtId="49" fontId="26" fillId="9" borderId="114" xfId="1" applyNumberFormat="1" applyFont="1" applyFill="1" applyBorder="1" applyAlignment="1">
      <alignment horizontal="center" vertical="center" wrapText="1"/>
    </xf>
    <xf numFmtId="49" fontId="28" fillId="9" borderId="115" xfId="1" applyNumberFormat="1" applyFont="1" applyFill="1" applyBorder="1" applyAlignment="1">
      <alignment horizontal="center" vertical="center" wrapText="1"/>
    </xf>
    <xf numFmtId="49" fontId="28" fillId="9" borderId="114" xfId="1" applyNumberFormat="1" applyFont="1" applyFill="1" applyBorder="1" applyAlignment="1">
      <alignment horizontal="center" vertical="center" wrapText="1"/>
    </xf>
    <xf numFmtId="49" fontId="26" fillId="9" borderId="115" xfId="1" applyNumberFormat="1" applyFont="1" applyFill="1" applyBorder="1" applyAlignment="1">
      <alignment horizontal="center" vertical="center" wrapText="1"/>
    </xf>
    <xf numFmtId="49" fontId="26" fillId="9" borderId="116" xfId="1" applyNumberFormat="1" applyFont="1" applyFill="1" applyBorder="1" applyAlignment="1">
      <alignment horizontal="center" vertical="center" wrapText="1"/>
    </xf>
    <xf numFmtId="49" fontId="78" fillId="9" borderId="79" xfId="1" applyNumberFormat="1" applyFont="1" applyFill="1" applyBorder="1" applyAlignment="1">
      <alignment horizontal="center" vertical="center" wrapText="1"/>
    </xf>
    <xf numFmtId="49" fontId="78" fillId="9" borderId="81" xfId="1" applyNumberFormat="1" applyFont="1" applyFill="1" applyBorder="1" applyAlignment="1">
      <alignment horizontal="center" vertical="center" wrapText="1"/>
    </xf>
    <xf numFmtId="49" fontId="78" fillId="9" borderId="80" xfId="1" applyNumberFormat="1" applyFont="1" applyFill="1" applyBorder="1" applyAlignment="1">
      <alignment horizontal="center" vertical="center" wrapText="1"/>
    </xf>
    <xf numFmtId="49" fontId="78" fillId="9" borderId="42" xfId="1" applyNumberFormat="1" applyFont="1" applyFill="1" applyBorder="1" applyAlignment="1">
      <alignment horizontal="center" vertical="center" wrapText="1"/>
    </xf>
    <xf numFmtId="49" fontId="78" fillId="9" borderId="23" xfId="1" applyNumberFormat="1" applyFont="1" applyFill="1" applyBorder="1" applyAlignment="1">
      <alignment horizontal="center" vertical="center" wrapText="1"/>
    </xf>
    <xf numFmtId="0" fontId="12" fillId="9" borderId="79" xfId="1" applyFont="1" applyFill="1" applyBorder="1" applyAlignment="1">
      <alignment horizontal="center"/>
    </xf>
    <xf numFmtId="0" fontId="27" fillId="9" borderId="80" xfId="1" applyFont="1" applyFill="1" applyBorder="1" applyAlignment="1">
      <alignment horizontal="center"/>
    </xf>
    <xf numFmtId="49" fontId="27" fillId="9" borderId="80" xfId="1" applyNumberFormat="1" applyFont="1" applyFill="1" applyBorder="1" applyAlignment="1">
      <alignment horizontal="center"/>
    </xf>
    <xf numFmtId="49" fontId="27" fillId="9" borderId="81" xfId="1" applyNumberFormat="1" applyFont="1" applyFill="1" applyBorder="1" applyAlignment="1">
      <alignment horizontal="center"/>
    </xf>
    <xf numFmtId="0" fontId="27" fillId="9" borderId="81" xfId="1" applyFont="1" applyFill="1" applyBorder="1"/>
    <xf numFmtId="49" fontId="26" fillId="9" borderId="3" xfId="1" applyNumberFormat="1" applyFont="1" applyFill="1" applyBorder="1" applyAlignment="1">
      <alignment horizontal="center" vertical="center" wrapText="1"/>
    </xf>
    <xf numFmtId="49" fontId="28" fillId="9" borderId="3" xfId="1" applyNumberFormat="1" applyFont="1" applyFill="1" applyBorder="1" applyAlignment="1">
      <alignment horizontal="center" vertical="center" wrapText="1"/>
    </xf>
    <xf numFmtId="49" fontId="26" fillId="9" borderId="18" xfId="1" applyNumberFormat="1" applyFont="1" applyFill="1" applyBorder="1" applyAlignment="1">
      <alignment horizontal="center" vertical="center" wrapText="1"/>
    </xf>
    <xf numFmtId="49" fontId="53" fillId="9" borderId="3" xfId="1" applyNumberFormat="1" applyFont="1" applyFill="1" applyBorder="1" applyAlignment="1">
      <alignment horizontal="center" vertical="center" wrapText="1"/>
    </xf>
    <xf numFmtId="49" fontId="53" fillId="9" borderId="18" xfId="1" applyNumberFormat="1" applyFont="1" applyFill="1" applyBorder="1" applyAlignment="1">
      <alignment horizontal="center" vertical="center" wrapText="1"/>
    </xf>
    <xf numFmtId="49" fontId="80" fillId="9" borderId="3" xfId="1" applyNumberFormat="1" applyFont="1" applyFill="1" applyBorder="1" applyAlignment="1">
      <alignment horizontal="center" vertical="center" wrapText="1"/>
    </xf>
    <xf numFmtId="49" fontId="53" fillId="9" borderId="48" xfId="1" applyNumberFormat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/>
    </xf>
    <xf numFmtId="0" fontId="30" fillId="10" borderId="3" xfId="1" applyFont="1" applyFill="1" applyBorder="1" applyAlignment="1">
      <alignment horizontal="left" vertical="center"/>
    </xf>
    <xf numFmtId="0" fontId="31" fillId="10" borderId="3" xfId="1" applyFont="1" applyFill="1" applyBorder="1" applyAlignment="1">
      <alignment vertical="center"/>
    </xf>
    <xf numFmtId="0" fontId="73" fillId="10" borderId="3" xfId="1" applyFont="1" applyFill="1" applyBorder="1"/>
    <xf numFmtId="3" fontId="81" fillId="10" borderId="3" xfId="1" applyNumberFormat="1" applyFont="1" applyFill="1" applyBorder="1"/>
    <xf numFmtId="3" fontId="37" fillId="10" borderId="3" xfId="1" applyNumberFormat="1" applyFont="1" applyFill="1" applyBorder="1"/>
    <xf numFmtId="3" fontId="34" fillId="10" borderId="3" xfId="1" applyNumberFormat="1" applyFont="1" applyFill="1" applyBorder="1"/>
    <xf numFmtId="0" fontId="35" fillId="14" borderId="23" xfId="1" applyFont="1" applyFill="1" applyBorder="1" applyAlignment="1">
      <alignment horizontal="center"/>
    </xf>
    <xf numFmtId="0" fontId="35" fillId="14" borderId="23" xfId="1" applyFont="1" applyFill="1" applyBorder="1"/>
    <xf numFmtId="0" fontId="41" fillId="14" borderId="23" xfId="1" applyFont="1" applyFill="1" applyBorder="1"/>
    <xf numFmtId="3" fontId="82" fillId="14" borderId="12" xfId="1" applyNumberFormat="1" applyFont="1" applyFill="1" applyBorder="1"/>
    <xf numFmtId="3" fontId="82" fillId="14" borderId="39" xfId="1" applyNumberFormat="1" applyFont="1" applyFill="1" applyBorder="1"/>
    <xf numFmtId="3" fontId="82" fillId="14" borderId="13" xfId="1" applyNumberFormat="1" applyFont="1" applyFill="1" applyBorder="1"/>
    <xf numFmtId="3" fontId="37" fillId="14" borderId="23" xfId="1" applyNumberFormat="1" applyFont="1" applyFill="1" applyBorder="1"/>
    <xf numFmtId="3" fontId="34" fillId="14" borderId="12" xfId="1" applyNumberFormat="1" applyFont="1" applyFill="1" applyBorder="1"/>
    <xf numFmtId="3" fontId="34" fillId="14" borderId="39" xfId="1" applyNumberFormat="1" applyFont="1" applyFill="1" applyBorder="1"/>
    <xf numFmtId="3" fontId="34" fillId="14" borderId="13" xfId="1" applyNumberFormat="1" applyFont="1" applyFill="1" applyBorder="1"/>
    <xf numFmtId="0" fontId="27" fillId="12" borderId="3" xfId="1" applyFont="1" applyFill="1" applyBorder="1" applyAlignment="1">
      <alignment horizontal="center"/>
    </xf>
    <xf numFmtId="49" fontId="8" fillId="12" borderId="3" xfId="1" applyNumberFormat="1" applyFont="1" applyFill="1" applyBorder="1" applyAlignment="1">
      <alignment horizontal="center"/>
    </xf>
    <xf numFmtId="49" fontId="26" fillId="12" borderId="3" xfId="1" applyNumberFormat="1" applyFont="1" applyFill="1" applyBorder="1" applyAlignment="1">
      <alignment horizontal="left"/>
    </xf>
    <xf numFmtId="0" fontId="26" fillId="12" borderId="3" xfId="1" applyFont="1" applyFill="1" applyBorder="1"/>
    <xf numFmtId="3" fontId="82" fillId="12" borderId="16" xfId="1" applyNumberFormat="1" applyFont="1" applyFill="1" applyBorder="1" applyAlignment="1">
      <alignment horizontal="right"/>
    </xf>
    <xf numFmtId="3" fontId="82" fillId="12" borderId="73" xfId="1" applyNumberFormat="1" applyFont="1" applyFill="1" applyBorder="1" applyAlignment="1">
      <alignment horizontal="right"/>
    </xf>
    <xf numFmtId="3" fontId="82" fillId="12" borderId="17" xfId="1" applyNumberFormat="1" applyFont="1" applyFill="1" applyBorder="1" applyAlignment="1">
      <alignment horizontal="right"/>
    </xf>
    <xf numFmtId="3" fontId="37" fillId="12" borderId="3" xfId="1" applyNumberFormat="1" applyFont="1" applyFill="1" applyBorder="1" applyAlignment="1">
      <alignment horizontal="right"/>
    </xf>
    <xf numFmtId="3" fontId="34" fillId="12" borderId="16" xfId="1" applyNumberFormat="1" applyFont="1" applyFill="1" applyBorder="1" applyAlignment="1">
      <alignment horizontal="right"/>
    </xf>
    <xf numFmtId="3" fontId="34" fillId="12" borderId="73" xfId="1" applyNumberFormat="1" applyFont="1" applyFill="1" applyBorder="1" applyAlignment="1">
      <alignment horizontal="right"/>
    </xf>
    <xf numFmtId="3" fontId="34" fillId="12" borderId="17" xfId="1" applyNumberFormat="1" applyFont="1" applyFill="1" applyBorder="1" applyAlignment="1">
      <alignment horizontal="right"/>
    </xf>
    <xf numFmtId="0" fontId="27" fillId="0" borderId="3" xfId="1" applyFont="1" applyBorder="1" applyAlignment="1">
      <alignment horizontal="center"/>
    </xf>
    <xf numFmtId="49" fontId="8" fillId="2" borderId="3" xfId="1" applyNumberFormat="1" applyFont="1" applyFill="1" applyBorder="1" applyAlignment="1">
      <alignment horizontal="center"/>
    </xf>
    <xf numFmtId="49" fontId="27" fillId="2" borderId="3" xfId="1" applyNumberFormat="1" applyFont="1" applyFill="1" applyBorder="1" applyAlignment="1">
      <alignment horizontal="center"/>
    </xf>
    <xf numFmtId="0" fontId="27" fillId="2" borderId="3" xfId="1" applyFont="1" applyFill="1" applyBorder="1"/>
    <xf numFmtId="0" fontId="27" fillId="2" borderId="23" xfId="1" applyFont="1" applyFill="1" applyBorder="1"/>
    <xf numFmtId="3" fontId="83" fillId="2" borderId="16" xfId="1" applyNumberFormat="1" applyFont="1" applyFill="1" applyBorder="1"/>
    <xf numFmtId="3" fontId="83" fillId="2" borderId="73" xfId="1" applyNumberFormat="1" applyFont="1" applyFill="1" applyBorder="1"/>
    <xf numFmtId="3" fontId="83" fillId="2" borderId="17" xfId="1" applyNumberFormat="1" applyFont="1" applyFill="1" applyBorder="1"/>
    <xf numFmtId="3" fontId="37" fillId="2" borderId="3" xfId="1" applyNumberFormat="1" applyFont="1" applyFill="1" applyBorder="1"/>
    <xf numFmtId="3" fontId="42" fillId="2" borderId="16" xfId="1" applyNumberFormat="1" applyFont="1" applyFill="1" applyBorder="1"/>
    <xf numFmtId="3" fontId="42" fillId="2" borderId="73" xfId="1" applyNumberFormat="1" applyFont="1" applyFill="1" applyBorder="1"/>
    <xf numFmtId="3" fontId="42" fillId="2" borderId="17" xfId="1" applyNumberFormat="1" applyFont="1" applyFill="1" applyBorder="1"/>
    <xf numFmtId="49" fontId="27" fillId="2" borderId="25" xfId="1" applyNumberFormat="1" applyFont="1" applyFill="1" applyBorder="1" applyAlignment="1">
      <alignment horizontal="center"/>
    </xf>
    <xf numFmtId="0" fontId="46" fillId="2" borderId="3" xfId="1" applyFont="1" applyFill="1" applyBorder="1"/>
    <xf numFmtId="0" fontId="46" fillId="2" borderId="3" xfId="1" applyFont="1" applyFill="1" applyBorder="1" applyAlignment="1">
      <alignment horizontal="right"/>
    </xf>
    <xf numFmtId="0" fontId="46" fillId="2" borderId="25" xfId="1" applyFont="1" applyFill="1" applyBorder="1"/>
    <xf numFmtId="0" fontId="46" fillId="2" borderId="25" xfId="1" applyFont="1" applyFill="1" applyBorder="1" applyAlignment="1">
      <alignment horizontal="right"/>
    </xf>
    <xf numFmtId="0" fontId="27" fillId="2" borderId="25" xfId="1" applyFont="1" applyFill="1" applyBorder="1"/>
    <xf numFmtId="3" fontId="45" fillId="2" borderId="16" xfId="1" applyNumberFormat="1" applyFont="1" applyFill="1" applyBorder="1"/>
    <xf numFmtId="3" fontId="45" fillId="2" borderId="73" xfId="1" applyNumberFormat="1" applyFont="1" applyFill="1" applyBorder="1"/>
    <xf numFmtId="3" fontId="45" fillId="2" borderId="17" xfId="1" applyNumberFormat="1" applyFont="1" applyFill="1" applyBorder="1"/>
    <xf numFmtId="3" fontId="44" fillId="2" borderId="3" xfId="1" applyNumberFormat="1" applyFont="1" applyFill="1" applyBorder="1"/>
    <xf numFmtId="0" fontId="27" fillId="2" borderId="3" xfId="1" applyFont="1" applyFill="1" applyBorder="1" applyAlignment="1">
      <alignment horizontal="center"/>
    </xf>
    <xf numFmtId="49" fontId="27" fillId="2" borderId="25" xfId="1" applyNumberFormat="1" applyFont="1" applyFill="1" applyBorder="1" applyAlignment="1">
      <alignment horizontal="left"/>
    </xf>
    <xf numFmtId="0" fontId="27" fillId="2" borderId="40" xfId="1" applyFont="1" applyFill="1" applyBorder="1"/>
    <xf numFmtId="3" fontId="83" fillId="2" borderId="16" xfId="1" applyNumberFormat="1" applyFont="1" applyFill="1" applyBorder="1" applyAlignment="1">
      <alignment horizontal="right"/>
    </xf>
    <xf numFmtId="3" fontId="83" fillId="2" borderId="73" xfId="1" applyNumberFormat="1" applyFont="1" applyFill="1" applyBorder="1" applyAlignment="1">
      <alignment horizontal="right"/>
    </xf>
    <xf numFmtId="3" fontId="83" fillId="2" borderId="17" xfId="1" applyNumberFormat="1" applyFont="1" applyFill="1" applyBorder="1" applyAlignment="1">
      <alignment horizontal="right"/>
    </xf>
    <xf numFmtId="3" fontId="37" fillId="2" borderId="3" xfId="1" applyNumberFormat="1" applyFont="1" applyFill="1" applyBorder="1" applyAlignment="1">
      <alignment horizontal="right"/>
    </xf>
    <xf numFmtId="3" fontId="42" fillId="2" borderId="16" xfId="1" applyNumberFormat="1" applyFont="1" applyFill="1" applyBorder="1" applyAlignment="1">
      <alignment horizontal="right"/>
    </xf>
    <xf numFmtId="3" fontId="42" fillId="2" borderId="73" xfId="1" applyNumberFormat="1" applyFont="1" applyFill="1" applyBorder="1" applyAlignment="1">
      <alignment horizontal="right"/>
    </xf>
    <xf numFmtId="3" fontId="42" fillId="2" borderId="17" xfId="1" applyNumberFormat="1" applyFont="1" applyFill="1" applyBorder="1" applyAlignment="1">
      <alignment horizontal="right"/>
    </xf>
    <xf numFmtId="49" fontId="27" fillId="2" borderId="3" xfId="1" applyNumberFormat="1" applyFont="1" applyFill="1" applyBorder="1" applyAlignment="1">
      <alignment horizontal="left"/>
    </xf>
    <xf numFmtId="49" fontId="27" fillId="2" borderId="23" xfId="1" applyNumberFormat="1" applyFont="1" applyFill="1" applyBorder="1" applyAlignment="1">
      <alignment horizontal="center"/>
    </xf>
    <xf numFmtId="0" fontId="35" fillId="14" borderId="3" xfId="1" applyFont="1" applyFill="1" applyBorder="1" applyAlignment="1">
      <alignment horizontal="center"/>
    </xf>
    <xf numFmtId="0" fontId="35" fillId="14" borderId="3" xfId="1" applyFont="1" applyFill="1" applyBorder="1"/>
    <xf numFmtId="0" fontId="41" fillId="14" borderId="3" xfId="1" applyFont="1" applyFill="1" applyBorder="1"/>
    <xf numFmtId="3" fontId="82" fillId="14" borderId="16" xfId="1" applyNumberFormat="1" applyFont="1" applyFill="1" applyBorder="1"/>
    <xf numFmtId="3" fontId="82" fillId="14" borderId="73" xfId="1" applyNumberFormat="1" applyFont="1" applyFill="1" applyBorder="1"/>
    <xf numFmtId="3" fontId="82" fillId="14" borderId="17" xfId="1" applyNumberFormat="1" applyFont="1" applyFill="1" applyBorder="1"/>
    <xf numFmtId="3" fontId="37" fillId="14" borderId="3" xfId="1" applyNumberFormat="1" applyFont="1" applyFill="1" applyBorder="1"/>
    <xf numFmtId="3" fontId="34" fillId="14" borderId="16" xfId="1" applyNumberFormat="1" applyFont="1" applyFill="1" applyBorder="1"/>
    <xf numFmtId="3" fontId="34" fillId="14" borderId="73" xfId="1" applyNumberFormat="1" applyFont="1" applyFill="1" applyBorder="1"/>
    <xf numFmtId="3" fontId="34" fillId="14" borderId="17" xfId="1" applyNumberFormat="1" applyFont="1" applyFill="1" applyBorder="1"/>
    <xf numFmtId="0" fontId="12" fillId="15" borderId="3" xfId="1" applyFont="1" applyFill="1" applyBorder="1" applyAlignment="1">
      <alignment horizontal="center"/>
    </xf>
    <xf numFmtId="0" fontId="27" fillId="16" borderId="3" xfId="1" applyFont="1" applyFill="1" applyBorder="1" applyAlignment="1">
      <alignment horizontal="center"/>
    </xf>
    <xf numFmtId="49" fontId="8" fillId="16" borderId="3" xfId="1" applyNumberFormat="1" applyFont="1" applyFill="1" applyBorder="1" applyAlignment="1">
      <alignment horizontal="center"/>
    </xf>
    <xf numFmtId="49" fontId="26" fillId="16" borderId="3" xfId="1" applyNumberFormat="1" applyFont="1" applyFill="1" applyBorder="1" applyAlignment="1">
      <alignment horizontal="left"/>
    </xf>
    <xf numFmtId="0" fontId="26" fillId="16" borderId="3" xfId="1" applyFont="1" applyFill="1" applyBorder="1"/>
    <xf numFmtId="3" fontId="82" fillId="16" borderId="16" xfId="1" applyNumberFormat="1" applyFont="1" applyFill="1" applyBorder="1" applyAlignment="1">
      <alignment horizontal="right"/>
    </xf>
    <xf numFmtId="3" fontId="82" fillId="16" borderId="73" xfId="1" applyNumberFormat="1" applyFont="1" applyFill="1" applyBorder="1" applyAlignment="1">
      <alignment horizontal="right"/>
    </xf>
    <xf numFmtId="3" fontId="82" fillId="16" borderId="17" xfId="1" applyNumberFormat="1" applyFont="1" applyFill="1" applyBorder="1" applyAlignment="1">
      <alignment horizontal="right"/>
    </xf>
    <xf numFmtId="3" fontId="37" fillId="16" borderId="3" xfId="1" applyNumberFormat="1" applyFont="1" applyFill="1" applyBorder="1" applyAlignment="1">
      <alignment horizontal="right"/>
    </xf>
    <xf numFmtId="3" fontId="34" fillId="16" borderId="16" xfId="1" applyNumberFormat="1" applyFont="1" applyFill="1" applyBorder="1" applyAlignment="1">
      <alignment horizontal="right"/>
    </xf>
    <xf numFmtId="3" fontId="34" fillId="16" borderId="73" xfId="1" applyNumberFormat="1" applyFont="1" applyFill="1" applyBorder="1" applyAlignment="1">
      <alignment horizontal="right"/>
    </xf>
    <xf numFmtId="3" fontId="34" fillId="16" borderId="17" xfId="1" applyNumberFormat="1" applyFont="1" applyFill="1" applyBorder="1" applyAlignment="1">
      <alignment horizontal="right"/>
    </xf>
    <xf numFmtId="49" fontId="84" fillId="16" borderId="3" xfId="1" applyNumberFormat="1" applyFont="1" applyFill="1" applyBorder="1" applyAlignment="1">
      <alignment horizontal="center"/>
    </xf>
    <xf numFmtId="49" fontId="85" fillId="16" borderId="3" xfId="1" applyNumberFormat="1" applyFont="1" applyFill="1" applyBorder="1" applyAlignment="1">
      <alignment horizontal="center"/>
    </xf>
    <xf numFmtId="0" fontId="86" fillId="16" borderId="3" xfId="1" applyFont="1" applyFill="1" applyBorder="1"/>
    <xf numFmtId="0" fontId="85" fillId="16" borderId="3" xfId="1" applyFont="1" applyFill="1" applyBorder="1"/>
    <xf numFmtId="3" fontId="82" fillId="16" borderId="16" xfId="1" applyNumberFormat="1" applyFont="1" applyFill="1" applyBorder="1"/>
    <xf numFmtId="3" fontId="82" fillId="16" borderId="73" xfId="1" applyNumberFormat="1" applyFont="1" applyFill="1" applyBorder="1"/>
    <xf numFmtId="3" fontId="82" fillId="16" borderId="17" xfId="1" applyNumberFormat="1" applyFont="1" applyFill="1" applyBorder="1"/>
    <xf numFmtId="3" fontId="37" fillId="16" borderId="3" xfId="1" applyNumberFormat="1" applyFont="1" applyFill="1" applyBorder="1"/>
    <xf numFmtId="3" fontId="34" fillId="16" borderId="16" xfId="1" applyNumberFormat="1" applyFont="1" applyFill="1" applyBorder="1"/>
    <xf numFmtId="3" fontId="34" fillId="16" borderId="73" xfId="1" applyNumberFormat="1" applyFont="1" applyFill="1" applyBorder="1"/>
    <xf numFmtId="3" fontId="34" fillId="16" borderId="17" xfId="1" applyNumberFormat="1" applyFont="1" applyFill="1" applyBorder="1"/>
    <xf numFmtId="0" fontId="15" fillId="0" borderId="3" xfId="1" applyFont="1" applyBorder="1" applyAlignment="1">
      <alignment horizontal="center"/>
    </xf>
    <xf numFmtId="0" fontId="46" fillId="0" borderId="3" xfId="1" applyFont="1" applyBorder="1" applyAlignment="1">
      <alignment horizontal="center"/>
    </xf>
    <xf numFmtId="49" fontId="87" fillId="2" borderId="3" xfId="1" applyNumberFormat="1" applyFont="1" applyFill="1" applyBorder="1" applyAlignment="1">
      <alignment horizontal="center"/>
    </xf>
    <xf numFmtId="49" fontId="46" fillId="2" borderId="3" xfId="1" applyNumberFormat="1" applyFont="1" applyFill="1" applyBorder="1" applyAlignment="1">
      <alignment horizontal="center"/>
    </xf>
    <xf numFmtId="0" fontId="46" fillId="2" borderId="23" xfId="1" applyFont="1" applyFill="1" applyBorder="1"/>
    <xf numFmtId="0" fontId="46" fillId="12" borderId="3" xfId="1" applyFont="1" applyFill="1" applyBorder="1" applyAlignment="1">
      <alignment horizontal="center"/>
    </xf>
    <xf numFmtId="49" fontId="87" fillId="12" borderId="3" xfId="1" applyNumberFormat="1" applyFont="1" applyFill="1" applyBorder="1" applyAlignment="1">
      <alignment horizontal="center"/>
    </xf>
    <xf numFmtId="49" fontId="28" fillId="12" borderId="3" xfId="1" applyNumberFormat="1" applyFont="1" applyFill="1" applyBorder="1" applyAlignment="1">
      <alignment horizontal="left"/>
    </xf>
    <xf numFmtId="0" fontId="28" fillId="12" borderId="3" xfId="1" applyFont="1" applyFill="1" applyBorder="1"/>
    <xf numFmtId="0" fontId="55" fillId="14" borderId="3" xfId="1" applyFont="1" applyFill="1" applyBorder="1" applyAlignment="1">
      <alignment horizontal="center"/>
    </xf>
    <xf numFmtId="0" fontId="55" fillId="14" borderId="3" xfId="1" applyFont="1" applyFill="1" applyBorder="1"/>
    <xf numFmtId="0" fontId="40" fillId="14" borderId="3" xfId="1" applyFont="1" applyFill="1" applyBorder="1"/>
    <xf numFmtId="49" fontId="8" fillId="0" borderId="3" xfId="1" applyNumberFormat="1" applyFont="1" applyBorder="1" applyAlignment="1">
      <alignment horizontal="center"/>
    </xf>
    <xf numFmtId="49" fontId="26" fillId="0" borderId="3" xfId="1" applyNumberFormat="1" applyFont="1" applyBorder="1" applyAlignment="1">
      <alignment horizontal="left"/>
    </xf>
    <xf numFmtId="0" fontId="26" fillId="0" borderId="3" xfId="1" applyFont="1" applyBorder="1"/>
    <xf numFmtId="3" fontId="88" fillId="0" borderId="16" xfId="1" applyNumberFormat="1" applyFont="1" applyBorder="1" applyAlignment="1">
      <alignment horizontal="right"/>
    </xf>
    <xf numFmtId="3" fontId="88" fillId="0" borderId="73" xfId="1" applyNumberFormat="1" applyFont="1" applyBorder="1" applyAlignment="1">
      <alignment horizontal="right"/>
    </xf>
    <xf numFmtId="3" fontId="88" fillId="0" borderId="17" xfId="1" applyNumberFormat="1" applyFont="1" applyBorder="1" applyAlignment="1">
      <alignment horizontal="right"/>
    </xf>
    <xf numFmtId="3" fontId="39" fillId="0" borderId="3" xfId="1" applyNumberFormat="1" applyFont="1" applyBorder="1" applyAlignment="1">
      <alignment horizontal="right"/>
    </xf>
    <xf numFmtId="3" fontId="38" fillId="0" borderId="16" xfId="1" applyNumberFormat="1" applyFont="1" applyBorder="1" applyAlignment="1">
      <alignment horizontal="right"/>
    </xf>
    <xf numFmtId="3" fontId="38" fillId="0" borderId="73" xfId="1" applyNumberFormat="1" applyFont="1" applyBorder="1" applyAlignment="1">
      <alignment horizontal="right"/>
    </xf>
    <xf numFmtId="3" fontId="38" fillId="0" borderId="17" xfId="1" applyNumberFormat="1" applyFont="1" applyBorder="1" applyAlignment="1">
      <alignment horizontal="right"/>
    </xf>
    <xf numFmtId="3" fontId="82" fillId="2" borderId="73" xfId="1" applyNumberFormat="1" applyFont="1" applyFill="1" applyBorder="1"/>
    <xf numFmtId="3" fontId="82" fillId="2" borderId="17" xfId="1" applyNumberFormat="1" applyFont="1" applyFill="1" applyBorder="1"/>
    <xf numFmtId="0" fontId="46" fillId="17" borderId="3" xfId="1" applyFont="1" applyFill="1" applyBorder="1" applyAlignment="1">
      <alignment horizontal="center"/>
    </xf>
    <xf numFmtId="49" fontId="87" fillId="18" borderId="3" xfId="1" applyNumberFormat="1" applyFont="1" applyFill="1" applyBorder="1" applyAlignment="1">
      <alignment horizontal="center"/>
    </xf>
    <xf numFmtId="49" fontId="46" fillId="18" borderId="3" xfId="1" applyNumberFormat="1" applyFont="1" applyFill="1" applyBorder="1" applyAlignment="1">
      <alignment horizontal="center"/>
    </xf>
    <xf numFmtId="0" fontId="76" fillId="18" borderId="3" xfId="1" applyFont="1" applyFill="1" applyBorder="1"/>
    <xf numFmtId="0" fontId="46" fillId="18" borderId="3" xfId="1" applyFont="1" applyFill="1" applyBorder="1"/>
    <xf numFmtId="3" fontId="82" fillId="18" borderId="16" xfId="1" applyNumberFormat="1" applyFont="1" applyFill="1" applyBorder="1"/>
    <xf numFmtId="3" fontId="82" fillId="18" borderId="73" xfId="1" applyNumberFormat="1" applyFont="1" applyFill="1" applyBorder="1"/>
    <xf numFmtId="3" fontId="82" fillId="18" borderId="17" xfId="1" applyNumberFormat="1" applyFont="1" applyFill="1" applyBorder="1"/>
    <xf numFmtId="3" fontId="37" fillId="18" borderId="3" xfId="1" applyNumberFormat="1" applyFont="1" applyFill="1" applyBorder="1"/>
    <xf numFmtId="3" fontId="34" fillId="18" borderId="16" xfId="1" applyNumberFormat="1" applyFont="1" applyFill="1" applyBorder="1"/>
    <xf numFmtId="3" fontId="34" fillId="18" borderId="73" xfId="1" applyNumberFormat="1" applyFont="1" applyFill="1" applyBorder="1"/>
    <xf numFmtId="3" fontId="34" fillId="18" borderId="17" xfId="1" applyNumberFormat="1" applyFont="1" applyFill="1" applyBorder="1"/>
    <xf numFmtId="0" fontId="46" fillId="2" borderId="40" xfId="1" applyFont="1" applyFill="1" applyBorder="1"/>
    <xf numFmtId="0" fontId="86" fillId="19" borderId="3" xfId="1" applyFont="1" applyFill="1" applyBorder="1" applyAlignment="1">
      <alignment horizontal="center"/>
    </xf>
    <xf numFmtId="49" fontId="89" fillId="19" borderId="3" xfId="1" applyNumberFormat="1" applyFont="1" applyFill="1" applyBorder="1" applyAlignment="1">
      <alignment horizontal="left"/>
    </xf>
    <xf numFmtId="49" fontId="48" fillId="19" borderId="3" xfId="1" applyNumberFormat="1" applyFont="1" applyFill="1" applyBorder="1" applyAlignment="1">
      <alignment horizontal="left"/>
    </xf>
    <xf numFmtId="0" fontId="26" fillId="19" borderId="3" xfId="1" applyFont="1" applyFill="1" applyBorder="1"/>
    <xf numFmtId="3" fontId="82" fillId="19" borderId="16" xfId="1" applyNumberFormat="1" applyFont="1" applyFill="1" applyBorder="1" applyAlignment="1">
      <alignment horizontal="right"/>
    </xf>
    <xf numFmtId="3" fontId="82" fillId="19" borderId="73" xfId="1" applyNumberFormat="1" applyFont="1" applyFill="1" applyBorder="1" applyAlignment="1">
      <alignment horizontal="right"/>
    </xf>
    <xf numFmtId="3" fontId="82" fillId="19" borderId="17" xfId="1" applyNumberFormat="1" applyFont="1" applyFill="1" applyBorder="1" applyAlignment="1">
      <alignment horizontal="right"/>
    </xf>
    <xf numFmtId="3" fontId="37" fillId="19" borderId="3" xfId="1" applyNumberFormat="1" applyFont="1" applyFill="1" applyBorder="1" applyAlignment="1">
      <alignment horizontal="right"/>
    </xf>
    <xf numFmtId="3" fontId="34" fillId="19" borderId="16" xfId="1" applyNumberFormat="1" applyFont="1" applyFill="1" applyBorder="1" applyAlignment="1">
      <alignment horizontal="right"/>
    </xf>
    <xf numFmtId="3" fontId="34" fillId="19" borderId="73" xfId="1" applyNumberFormat="1" applyFont="1" applyFill="1" applyBorder="1" applyAlignment="1">
      <alignment horizontal="right"/>
    </xf>
    <xf numFmtId="3" fontId="34" fillId="19" borderId="17" xfId="1" applyNumberFormat="1" applyFont="1" applyFill="1" applyBorder="1" applyAlignment="1">
      <alignment horizontal="right"/>
    </xf>
    <xf numFmtId="0" fontId="89" fillId="12" borderId="3" xfId="1" applyFont="1" applyFill="1" applyBorder="1"/>
    <xf numFmtId="0" fontId="46" fillId="17" borderId="25" xfId="1" applyFont="1" applyFill="1" applyBorder="1" applyAlignment="1">
      <alignment horizontal="center"/>
    </xf>
    <xf numFmtId="49" fontId="87" fillId="18" borderId="25" xfId="1" applyNumberFormat="1" applyFont="1" applyFill="1" applyBorder="1" applyAlignment="1">
      <alignment horizontal="center"/>
    </xf>
    <xf numFmtId="49" fontId="46" fillId="18" borderId="25" xfId="1" applyNumberFormat="1" applyFont="1" applyFill="1" applyBorder="1" applyAlignment="1">
      <alignment horizontal="center"/>
    </xf>
    <xf numFmtId="0" fontId="76" fillId="18" borderId="25" xfId="1" applyFont="1" applyFill="1" applyBorder="1"/>
    <xf numFmtId="0" fontId="46" fillId="18" borderId="25" xfId="1" applyFont="1" applyFill="1" applyBorder="1"/>
    <xf numFmtId="0" fontId="12" fillId="0" borderId="23" xfId="1" applyFont="1" applyBorder="1" applyAlignment="1">
      <alignment horizontal="center"/>
    </xf>
    <xf numFmtId="3" fontId="83" fillId="2" borderId="6" xfId="1" applyNumberFormat="1" applyFont="1" applyFill="1" applyBorder="1"/>
    <xf numFmtId="3" fontId="83" fillId="2" borderId="34" xfId="1" applyNumberFormat="1" applyFont="1" applyFill="1" applyBorder="1"/>
    <xf numFmtId="3" fontId="83" fillId="2" borderId="75" xfId="1" applyNumberFormat="1" applyFont="1" applyFill="1" applyBorder="1"/>
    <xf numFmtId="3" fontId="42" fillId="2" borderId="104" xfId="1" applyNumberFormat="1" applyFont="1" applyFill="1" applyBorder="1"/>
    <xf numFmtId="3" fontId="42" fillId="2" borderId="34" xfId="1" applyNumberFormat="1" applyFont="1" applyFill="1" applyBorder="1"/>
    <xf numFmtId="3" fontId="42" fillId="2" borderId="7" xfId="1" applyNumberFormat="1" applyFont="1" applyFill="1" applyBorder="1"/>
    <xf numFmtId="0" fontId="30" fillId="5" borderId="3" xfId="1" applyFont="1" applyFill="1" applyBorder="1" applyAlignment="1">
      <alignment horizontal="left" vertical="center"/>
    </xf>
    <xf numFmtId="0" fontId="31" fillId="5" borderId="3" xfId="1" applyFont="1" applyFill="1" applyBorder="1" applyAlignment="1">
      <alignment vertical="center"/>
    </xf>
    <xf numFmtId="0" fontId="73" fillId="5" borderId="3" xfId="1" applyFont="1" applyFill="1" applyBorder="1"/>
    <xf numFmtId="3" fontId="90" fillId="5" borderId="3" xfId="1" applyNumberFormat="1" applyFont="1" applyFill="1" applyBorder="1"/>
    <xf numFmtId="3" fontId="82" fillId="5" borderId="3" xfId="1" applyNumberFormat="1" applyFont="1" applyFill="1" applyBorder="1"/>
    <xf numFmtId="3" fontId="76" fillId="5" borderId="3" xfId="1" applyNumberFormat="1" applyFont="1" applyFill="1" applyBorder="1"/>
    <xf numFmtId="0" fontId="55" fillId="11" borderId="3" xfId="1" applyFont="1" applyFill="1" applyBorder="1" applyAlignment="1">
      <alignment horizontal="center"/>
    </xf>
    <xf numFmtId="0" fontId="55" fillId="11" borderId="3" xfId="1" applyFont="1" applyFill="1" applyBorder="1"/>
    <xf numFmtId="0" fontId="40" fillId="11" borderId="3" xfId="1" applyFont="1" applyFill="1" applyBorder="1"/>
    <xf numFmtId="3" fontId="82" fillId="11" borderId="117" xfId="1" applyNumberFormat="1" applyFont="1" applyFill="1" applyBorder="1"/>
    <xf numFmtId="3" fontId="82" fillId="11" borderId="46" xfId="1" applyNumberFormat="1" applyFont="1" applyFill="1" applyBorder="1"/>
    <xf numFmtId="3" fontId="76" fillId="11" borderId="117" xfId="1" applyNumberFormat="1" applyFont="1" applyFill="1" applyBorder="1"/>
    <xf numFmtId="3" fontId="76" fillId="11" borderId="39" xfId="1" applyNumberFormat="1" applyFont="1" applyFill="1" applyBorder="1"/>
    <xf numFmtId="3" fontId="76" fillId="11" borderId="13" xfId="1" applyNumberFormat="1" applyFont="1" applyFill="1" applyBorder="1"/>
    <xf numFmtId="3" fontId="82" fillId="12" borderId="93" xfId="1" applyNumberFormat="1" applyFont="1" applyFill="1" applyBorder="1" applyAlignment="1">
      <alignment horizontal="right"/>
    </xf>
    <xf numFmtId="3" fontId="82" fillId="12" borderId="74" xfId="1" applyNumberFormat="1" applyFont="1" applyFill="1" applyBorder="1" applyAlignment="1">
      <alignment horizontal="right"/>
    </xf>
    <xf numFmtId="3" fontId="76" fillId="12" borderId="93" xfId="1" applyNumberFormat="1" applyFont="1" applyFill="1" applyBorder="1" applyAlignment="1">
      <alignment horizontal="right"/>
    </xf>
    <xf numFmtId="3" fontId="76" fillId="12" borderId="73" xfId="1" applyNumberFormat="1" applyFont="1" applyFill="1" applyBorder="1" applyAlignment="1">
      <alignment horizontal="right"/>
    </xf>
    <xf numFmtId="3" fontId="76" fillId="12" borderId="17" xfId="1" applyNumberFormat="1" applyFont="1" applyFill="1" applyBorder="1" applyAlignment="1">
      <alignment horizontal="right"/>
    </xf>
    <xf numFmtId="3" fontId="83" fillId="2" borderId="93" xfId="1" applyNumberFormat="1" applyFont="1" applyFill="1" applyBorder="1"/>
    <xf numFmtId="3" fontId="83" fillId="2" borderId="74" xfId="1" applyNumberFormat="1" applyFont="1" applyFill="1" applyBorder="1"/>
    <xf numFmtId="3" fontId="91" fillId="2" borderId="93" xfId="1" applyNumberFormat="1" applyFont="1" applyFill="1" applyBorder="1"/>
    <xf numFmtId="3" fontId="91" fillId="2" borderId="73" xfId="1" applyNumberFormat="1" applyFont="1" applyFill="1" applyBorder="1"/>
    <xf numFmtId="3" fontId="91" fillId="2" borderId="17" xfId="1" applyNumberFormat="1" applyFont="1" applyFill="1" applyBorder="1"/>
    <xf numFmtId="3" fontId="83" fillId="2" borderId="104" xfId="1" applyNumberFormat="1" applyFont="1" applyFill="1" applyBorder="1"/>
    <xf numFmtId="3" fontId="82" fillId="2" borderId="34" xfId="1" applyNumberFormat="1" applyFont="1" applyFill="1" applyBorder="1"/>
    <xf numFmtId="3" fontId="82" fillId="2" borderId="75" xfId="1" applyNumberFormat="1" applyFont="1" applyFill="1" applyBorder="1"/>
    <xf numFmtId="3" fontId="91" fillId="2" borderId="104" xfId="1" applyNumberFormat="1" applyFont="1" applyFill="1" applyBorder="1"/>
    <xf numFmtId="3" fontId="91" fillId="2" borderId="34" xfId="1" applyNumberFormat="1" applyFont="1" applyFill="1" applyBorder="1"/>
    <xf numFmtId="3" fontId="91" fillId="2" borderId="7" xfId="1" applyNumberFormat="1" applyFont="1" applyFill="1" applyBorder="1"/>
    <xf numFmtId="0" fontId="92" fillId="0" borderId="0" xfId="0" applyFont="1"/>
    <xf numFmtId="49" fontId="3" fillId="9" borderId="97" xfId="0" applyNumberFormat="1" applyFont="1" applyFill="1" applyBorder="1" applyAlignment="1">
      <alignment horizontal="left"/>
    </xf>
    <xf numFmtId="49" fontId="3" fillId="9" borderId="99" xfId="0" applyNumberFormat="1" applyFont="1" applyFill="1" applyBorder="1" applyAlignment="1">
      <alignment horizontal="left"/>
    </xf>
    <xf numFmtId="49" fontId="3" fillId="9" borderId="98" xfId="0" applyNumberFormat="1" applyFont="1" applyFill="1" applyBorder="1" applyAlignment="1">
      <alignment horizontal="left"/>
    </xf>
    <xf numFmtId="49" fontId="3" fillId="9" borderId="118" xfId="0" applyNumberFormat="1" applyFont="1" applyFill="1" applyBorder="1" applyAlignment="1">
      <alignment horizontal="left"/>
    </xf>
    <xf numFmtId="49" fontId="17" fillId="9" borderId="119" xfId="0" applyNumberFormat="1" applyFont="1" applyFill="1" applyBorder="1" applyAlignment="1">
      <alignment horizontal="center" vertical="center" wrapText="1"/>
    </xf>
    <xf numFmtId="49" fontId="17" fillId="9" borderId="84" xfId="0" applyNumberFormat="1" applyFont="1" applyFill="1" applyBorder="1" applyAlignment="1">
      <alignment horizontal="center" vertical="center" wrapText="1"/>
    </xf>
    <xf numFmtId="0" fontId="0" fillId="20" borderId="3" xfId="0" applyFill="1" applyBorder="1"/>
    <xf numFmtId="0" fontId="23" fillId="20" borderId="3" xfId="0" applyFont="1" applyFill="1" applyBorder="1"/>
    <xf numFmtId="3" fontId="10" fillId="20" borderId="3" xfId="0" applyNumberFormat="1" applyFont="1" applyFill="1" applyBorder="1"/>
    <xf numFmtId="0" fontId="0" fillId="3" borderId="3" xfId="0" applyFill="1" applyBorder="1"/>
    <xf numFmtId="0" fontId="23" fillId="3" borderId="3" xfId="0" applyFont="1" applyFill="1" applyBorder="1"/>
    <xf numFmtId="3" fontId="10" fillId="3" borderId="3" xfId="0" applyNumberFormat="1" applyFont="1" applyFill="1" applyBorder="1"/>
    <xf numFmtId="0" fontId="12" fillId="21" borderId="3" xfId="0" applyFont="1" applyFill="1" applyBorder="1" applyAlignment="1">
      <alignment horizontal="center"/>
    </xf>
    <xf numFmtId="0" fontId="26" fillId="21" borderId="3" xfId="0" applyFont="1" applyFill="1" applyBorder="1" applyAlignment="1">
      <alignment horizontal="left" vertical="center"/>
    </xf>
    <xf numFmtId="0" fontId="26" fillId="21" borderId="3" xfId="0" applyFont="1" applyFill="1" applyBorder="1" applyAlignment="1">
      <alignment vertical="center"/>
    </xf>
    <xf numFmtId="0" fontId="27" fillId="21" borderId="3" xfId="0" applyFont="1" applyFill="1" applyBorder="1"/>
    <xf numFmtId="3" fontId="8" fillId="21" borderId="3" xfId="0" applyNumberFormat="1" applyFont="1" applyFill="1" applyBorder="1"/>
    <xf numFmtId="3" fontId="8" fillId="21" borderId="18" xfId="0" applyNumberFormat="1" applyFont="1" applyFill="1" applyBorder="1"/>
    <xf numFmtId="3" fontId="58" fillId="21" borderId="48" xfId="0" applyNumberFormat="1" applyFont="1" applyFill="1" applyBorder="1"/>
    <xf numFmtId="3" fontId="58" fillId="21" borderId="3" xfId="0" applyNumberFormat="1" applyFont="1" applyFill="1" applyBorder="1"/>
    <xf numFmtId="0" fontId="26" fillId="5" borderId="3" xfId="0" applyFont="1" applyFill="1" applyBorder="1" applyAlignment="1">
      <alignment horizontal="left" vertical="center"/>
    </xf>
    <xf numFmtId="0" fontId="26" fillId="5" borderId="3" xfId="0" applyFont="1" applyFill="1" applyBorder="1" applyAlignment="1">
      <alignment vertical="center"/>
    </xf>
    <xf numFmtId="0" fontId="27" fillId="5" borderId="3" xfId="0" applyFont="1" applyFill="1" applyBorder="1"/>
    <xf numFmtId="3" fontId="8" fillId="5" borderId="3" xfId="0" applyNumberFormat="1" applyFont="1" applyFill="1" applyBorder="1"/>
    <xf numFmtId="3" fontId="8" fillId="5" borderId="18" xfId="0" applyNumberFormat="1" applyFont="1" applyFill="1" applyBorder="1"/>
    <xf numFmtId="3" fontId="58" fillId="5" borderId="48" xfId="0" applyNumberFormat="1" applyFont="1" applyFill="1" applyBorder="1"/>
    <xf numFmtId="3" fontId="58" fillId="5" borderId="3" xfId="0" applyNumberFormat="1" applyFont="1" applyFill="1" applyBorder="1"/>
    <xf numFmtId="0" fontId="8" fillId="11" borderId="3" xfId="0" applyFont="1" applyFill="1" applyBorder="1" applyAlignment="1">
      <alignment horizontal="center"/>
    </xf>
    <xf numFmtId="0" fontId="8" fillId="11" borderId="3" xfId="0" applyFont="1" applyFill="1" applyBorder="1"/>
    <xf numFmtId="3" fontId="26" fillId="11" borderId="3" xfId="0" applyNumberFormat="1" applyFont="1" applyFill="1" applyBorder="1" applyAlignment="1">
      <alignment horizontal="right"/>
    </xf>
    <xf numFmtId="3" fontId="26" fillId="11" borderId="18" xfId="0" applyNumberFormat="1" applyFont="1" applyFill="1" applyBorder="1" applyAlignment="1">
      <alignment horizontal="right"/>
    </xf>
    <xf numFmtId="3" fontId="57" fillId="11" borderId="48" xfId="0" applyNumberFormat="1" applyFont="1" applyFill="1" applyBorder="1" applyAlignment="1">
      <alignment horizontal="right"/>
    </xf>
    <xf numFmtId="3" fontId="57" fillId="11" borderId="3" xfId="0" applyNumberFormat="1" applyFont="1" applyFill="1" applyBorder="1" applyAlignment="1">
      <alignment horizontal="right"/>
    </xf>
    <xf numFmtId="3" fontId="26" fillId="12" borderId="3" xfId="0" applyNumberFormat="1" applyFont="1" applyFill="1" applyBorder="1"/>
    <xf numFmtId="0" fontId="12" fillId="0" borderId="25" xfId="0" applyFont="1" applyBorder="1" applyAlignment="1">
      <alignment horizontal="center"/>
    </xf>
    <xf numFmtId="49" fontId="8" fillId="2" borderId="25" xfId="0" applyNumberFormat="1" applyFont="1" applyFill="1" applyBorder="1" applyAlignment="1">
      <alignment horizontal="center"/>
    </xf>
    <xf numFmtId="49" fontId="27" fillId="2" borderId="25" xfId="0" applyNumberFormat="1" applyFont="1" applyFill="1" applyBorder="1" applyAlignment="1">
      <alignment horizontal="center"/>
    </xf>
    <xf numFmtId="3" fontId="93" fillId="2" borderId="3" xfId="0" applyNumberFormat="1" applyFont="1" applyFill="1" applyBorder="1"/>
    <xf numFmtId="3" fontId="26" fillId="2" borderId="3" xfId="0" applyNumberFormat="1" applyFont="1" applyFill="1" applyBorder="1"/>
    <xf numFmtId="3" fontId="26" fillId="2" borderId="18" xfId="0" applyNumberFormat="1" applyFont="1" applyFill="1" applyBorder="1"/>
    <xf numFmtId="3" fontId="57" fillId="2" borderId="48" xfId="0" applyNumberFormat="1" applyFont="1" applyFill="1" applyBorder="1"/>
    <xf numFmtId="0" fontId="27" fillId="0" borderId="110" xfId="0" applyFont="1" applyBorder="1" applyAlignment="1">
      <alignment horizontal="center"/>
    </xf>
    <xf numFmtId="49" fontId="8" fillId="2" borderId="110" xfId="0" applyNumberFormat="1" applyFont="1" applyFill="1" applyBorder="1" applyAlignment="1">
      <alignment horizontal="center"/>
    </xf>
    <xf numFmtId="49" fontId="27" fillId="2" borderId="110" xfId="0" applyNumberFormat="1" applyFont="1" applyFill="1" applyBorder="1" applyAlignment="1">
      <alignment horizontal="center"/>
    </xf>
    <xf numFmtId="0" fontId="27" fillId="2" borderId="5" xfId="0" applyFont="1" applyFill="1" applyBorder="1"/>
    <xf numFmtId="0" fontId="19" fillId="22" borderId="18" xfId="0" applyFont="1" applyFill="1" applyBorder="1"/>
    <xf numFmtId="0" fontId="3" fillId="22" borderId="95" xfId="0" applyFont="1" applyFill="1" applyBorder="1"/>
    <xf numFmtId="0" fontId="3" fillId="22" borderId="48" xfId="0" applyFont="1" applyFill="1" applyBorder="1"/>
    <xf numFmtId="3" fontId="5" fillId="22" borderId="3" xfId="0" applyNumberFormat="1" applyFont="1" applyFill="1" applyBorder="1"/>
    <xf numFmtId="3" fontId="5" fillId="22" borderId="18" xfId="0" applyNumberFormat="1" applyFont="1" applyFill="1" applyBorder="1"/>
    <xf numFmtId="3" fontId="10" fillId="22" borderId="48" xfId="0" applyNumberFormat="1" applyFont="1" applyFill="1" applyBorder="1"/>
    <xf numFmtId="3" fontId="10" fillId="22" borderId="3" xfId="0" applyNumberFormat="1" applyFont="1" applyFill="1" applyBorder="1"/>
    <xf numFmtId="0" fontId="12" fillId="0" borderId="0" xfId="0" applyFont="1"/>
    <xf numFmtId="3" fontId="12" fillId="0" borderId="0" xfId="0" applyNumberFormat="1" applyFont="1"/>
    <xf numFmtId="0" fontId="24" fillId="6" borderId="18" xfId="0" applyFont="1" applyFill="1" applyBorder="1"/>
    <xf numFmtId="0" fontId="3" fillId="6" borderId="95" xfId="0" applyFont="1" applyFill="1" applyBorder="1"/>
    <xf numFmtId="0" fontId="3" fillId="6" borderId="48" xfId="0" applyFont="1" applyFill="1" applyBorder="1"/>
    <xf numFmtId="0" fontId="3" fillId="6" borderId="110" xfId="0" applyFont="1" applyFill="1" applyBorder="1"/>
    <xf numFmtId="3" fontId="3" fillId="6" borderId="3" xfId="0" applyNumberFormat="1" applyFont="1" applyFill="1" applyBorder="1"/>
    <xf numFmtId="0" fontId="24" fillId="6" borderId="14" xfId="0" applyFont="1" applyFill="1" applyBorder="1"/>
    <xf numFmtId="0" fontId="3" fillId="6" borderId="81" xfId="0" applyFont="1" applyFill="1" applyBorder="1"/>
    <xf numFmtId="0" fontId="3" fillId="6" borderId="18" xfId="0" applyFont="1" applyFill="1" applyBorder="1"/>
    <xf numFmtId="0" fontId="3" fillId="6" borderId="42" xfId="0" applyFont="1" applyFill="1" applyBorder="1"/>
    <xf numFmtId="0" fontId="19" fillId="6" borderId="18" xfId="0" applyFont="1" applyFill="1" applyBorder="1"/>
    <xf numFmtId="0" fontId="94" fillId="0" borderId="0" xfId="0" applyFont="1"/>
    <xf numFmtId="0" fontId="96" fillId="0" borderId="0" xfId="0" applyFont="1"/>
    <xf numFmtId="0" fontId="97" fillId="0" borderId="0" xfId="0" applyFont="1"/>
    <xf numFmtId="3" fontId="54" fillId="0" borderId="0" xfId="0" applyNumberFormat="1" applyFont="1"/>
    <xf numFmtId="0" fontId="98" fillId="0" borderId="0" xfId="0" applyFont="1"/>
    <xf numFmtId="0" fontId="99" fillId="0" borderId="0" xfId="0" applyFont="1"/>
    <xf numFmtId="0" fontId="27" fillId="9" borderId="70" xfId="0" applyFont="1" applyFill="1" applyBorder="1"/>
    <xf numFmtId="0" fontId="27" fillId="9" borderId="120" xfId="0" applyFont="1" applyFill="1" applyBorder="1" applyAlignment="1">
      <alignment horizontal="center"/>
    </xf>
    <xf numFmtId="49" fontId="27" fillId="9" borderId="120" xfId="0" applyNumberFormat="1" applyFont="1" applyFill="1" applyBorder="1" applyAlignment="1">
      <alignment horizontal="center"/>
    </xf>
    <xf numFmtId="0" fontId="27" fillId="9" borderId="121" xfId="0" applyFont="1" applyFill="1" applyBorder="1"/>
    <xf numFmtId="0" fontId="12" fillId="9" borderId="23" xfId="0" applyFont="1" applyFill="1" applyBorder="1" applyAlignment="1">
      <alignment horizontal="center"/>
    </xf>
    <xf numFmtId="0" fontId="27" fillId="9" borderId="23" xfId="0" applyFont="1" applyFill="1" applyBorder="1" applyAlignment="1">
      <alignment horizontal="center"/>
    </xf>
    <xf numFmtId="49" fontId="27" fillId="9" borderId="23" xfId="0" applyNumberFormat="1" applyFont="1" applyFill="1" applyBorder="1" applyAlignment="1">
      <alignment horizontal="center"/>
    </xf>
    <xf numFmtId="0" fontId="27" fillId="9" borderId="23" xfId="0" applyFont="1" applyFill="1" applyBorder="1"/>
    <xf numFmtId="0" fontId="30" fillId="5" borderId="95" xfId="0" applyFont="1" applyFill="1" applyBorder="1" applyAlignment="1">
      <alignment horizontal="left" vertical="center"/>
    </xf>
    <xf numFmtId="0" fontId="31" fillId="5" borderId="3" xfId="0" applyFont="1" applyFill="1" applyBorder="1" applyAlignment="1">
      <alignment vertical="center"/>
    </xf>
    <xf numFmtId="3" fontId="100" fillId="5" borderId="3" xfId="0" applyNumberFormat="1" applyFont="1" applyFill="1" applyBorder="1"/>
    <xf numFmtId="0" fontId="35" fillId="2" borderId="95" xfId="0" applyFont="1" applyFill="1" applyBorder="1" applyAlignment="1">
      <alignment horizontal="center"/>
    </xf>
    <xf numFmtId="0" fontId="36" fillId="2" borderId="3" xfId="0" applyFont="1" applyFill="1" applyBorder="1"/>
    <xf numFmtId="3" fontId="48" fillId="2" borderId="3" xfId="0" applyNumberFormat="1" applyFont="1" applyFill="1" applyBorder="1"/>
    <xf numFmtId="0" fontId="36" fillId="2" borderId="18" xfId="0" applyFont="1" applyFill="1" applyBorder="1"/>
    <xf numFmtId="0" fontId="27" fillId="2" borderId="95" xfId="0" applyFont="1" applyFill="1" applyBorder="1"/>
    <xf numFmtId="0" fontId="27" fillId="2" borderId="48" xfId="0" applyFont="1" applyFill="1" applyBorder="1"/>
    <xf numFmtId="3" fontId="48" fillId="2" borderId="3" xfId="0" applyNumberFormat="1" applyFont="1" applyFill="1" applyBorder="1" applyAlignment="1">
      <alignment horizontal="right"/>
    </xf>
    <xf numFmtId="0" fontId="12" fillId="2" borderId="3" xfId="0" applyFont="1" applyFill="1" applyBorder="1" applyAlignment="1">
      <alignment horizontal="center"/>
    </xf>
    <xf numFmtId="0" fontId="35" fillId="2" borderId="118" xfId="0" applyFont="1" applyFill="1" applyBorder="1" applyAlignment="1">
      <alignment horizontal="center"/>
    </xf>
    <xf numFmtId="0" fontId="30" fillId="5" borderId="118" xfId="0" applyFont="1" applyFill="1" applyBorder="1" applyAlignment="1">
      <alignment horizontal="left" vertical="center"/>
    </xf>
    <xf numFmtId="0" fontId="35" fillId="2" borderId="3" xfId="0" applyFont="1" applyFill="1" applyBorder="1"/>
    <xf numFmtId="0" fontId="41" fillId="2" borderId="3" xfId="0" applyFont="1" applyFill="1" applyBorder="1"/>
    <xf numFmtId="0" fontId="35" fillId="2" borderId="18" xfId="0" applyFont="1" applyFill="1" applyBorder="1"/>
    <xf numFmtId="0" fontId="41" fillId="2" borderId="95" xfId="0" applyFont="1" applyFill="1" applyBorder="1"/>
    <xf numFmtId="0" fontId="41" fillId="2" borderId="48" xfId="0" applyFont="1" applyFill="1" applyBorder="1"/>
    <xf numFmtId="0" fontId="27" fillId="23" borderId="3" xfId="0" applyFont="1" applyFill="1" applyBorder="1"/>
    <xf numFmtId="3" fontId="100" fillId="23" borderId="3" xfId="0" applyNumberFormat="1" applyFont="1" applyFill="1" applyBorder="1"/>
    <xf numFmtId="0" fontId="48" fillId="2" borderId="118" xfId="0" applyFont="1" applyFill="1" applyBorder="1" applyAlignment="1">
      <alignment horizontal="center"/>
    </xf>
    <xf numFmtId="49" fontId="35" fillId="2" borderId="18" xfId="0" applyNumberFormat="1" applyFont="1" applyFill="1" applyBorder="1" applyAlignment="1">
      <alignment horizontal="center"/>
    </xf>
    <xf numFmtId="0" fontId="48" fillId="2" borderId="95" xfId="0" applyFont="1" applyFill="1" applyBorder="1"/>
    <xf numFmtId="0" fontId="48" fillId="2" borderId="48" xfId="0" applyFont="1" applyFill="1" applyBorder="1"/>
    <xf numFmtId="0" fontId="26" fillId="2" borderId="118" xfId="0" applyFont="1" applyFill="1" applyBorder="1" applyAlignment="1">
      <alignment horizontal="center"/>
    </xf>
    <xf numFmtId="3" fontId="47" fillId="2" borderId="3" xfId="0" applyNumberFormat="1" applyFont="1" applyFill="1" applyBorder="1"/>
    <xf numFmtId="49" fontId="35" fillId="2" borderId="3" xfId="0" applyNumberFormat="1" applyFont="1" applyFill="1" applyBorder="1" applyAlignment="1">
      <alignment horizontal="left"/>
    </xf>
    <xf numFmtId="0" fontId="48" fillId="2" borderId="3" xfId="0" applyFont="1" applyFill="1" applyBorder="1"/>
    <xf numFmtId="49" fontId="35" fillId="2" borderId="18" xfId="0" applyNumberFormat="1" applyFont="1" applyFill="1" applyBorder="1" applyAlignment="1">
      <alignment horizontal="left"/>
    </xf>
    <xf numFmtId="0" fontId="12" fillId="0" borderId="23" xfId="0" applyFont="1" applyBorder="1" applyAlignment="1">
      <alignment horizontal="center"/>
    </xf>
    <xf numFmtId="0" fontId="35" fillId="2" borderId="23" xfId="0" applyFont="1" applyFill="1" applyBorder="1"/>
    <xf numFmtId="0" fontId="35" fillId="2" borderId="14" xfId="0" applyFont="1" applyFill="1" applyBorder="1"/>
    <xf numFmtId="0" fontId="30" fillId="5" borderId="120" xfId="0" applyFont="1" applyFill="1" applyBorder="1" applyAlignment="1">
      <alignment horizontal="left" vertical="center"/>
    </xf>
    <xf numFmtId="0" fontId="31" fillId="5" borderId="23" xfId="0" applyFont="1" applyFill="1" applyBorder="1" applyAlignment="1">
      <alignment vertical="center"/>
    </xf>
    <xf numFmtId="0" fontId="31" fillId="5" borderId="3" xfId="0" applyFont="1" applyFill="1" applyBorder="1"/>
    <xf numFmtId="0" fontId="31" fillId="5" borderId="18" xfId="0" applyFont="1" applyFill="1" applyBorder="1" applyAlignment="1">
      <alignment vertical="center"/>
    </xf>
    <xf numFmtId="0" fontId="27" fillId="5" borderId="95" xfId="0" applyFont="1" applyFill="1" applyBorder="1"/>
    <xf numFmtId="0" fontId="31" fillId="5" borderId="48" xfId="0" applyFont="1" applyFill="1" applyBorder="1"/>
    <xf numFmtId="0" fontId="73" fillId="5" borderId="95" xfId="0" applyFont="1" applyFill="1" applyBorder="1"/>
    <xf numFmtId="0" fontId="73" fillId="5" borderId="48" xfId="0" applyFont="1" applyFill="1" applyBorder="1"/>
    <xf numFmtId="0" fontId="48" fillId="2" borderId="48" xfId="0" applyFont="1" applyFill="1" applyBorder="1" applyAlignment="1">
      <alignment vertical="center"/>
    </xf>
    <xf numFmtId="3" fontId="35" fillId="2" borderId="48" xfId="0" applyNumberFormat="1" applyFont="1" applyFill="1" applyBorder="1"/>
    <xf numFmtId="3" fontId="33" fillId="5" borderId="3" xfId="0" applyNumberFormat="1" applyFont="1" applyFill="1" applyBorder="1"/>
    <xf numFmtId="0" fontId="12" fillId="3" borderId="3" xfId="0" applyFont="1" applyFill="1" applyBorder="1" applyAlignment="1">
      <alignment horizontal="center"/>
    </xf>
    <xf numFmtId="0" fontId="58" fillId="3" borderId="95" xfId="0" applyFont="1" applyFill="1" applyBorder="1" applyAlignment="1">
      <alignment horizontal="center"/>
    </xf>
    <xf numFmtId="0" fontId="58" fillId="3" borderId="18" xfId="0" applyFont="1" applyFill="1" applyBorder="1"/>
    <xf numFmtId="0" fontId="101" fillId="3" borderId="95" xfId="0" applyFont="1" applyFill="1" applyBorder="1"/>
    <xf numFmtId="0" fontId="101" fillId="3" borderId="48" xfId="0" applyFont="1" applyFill="1" applyBorder="1"/>
    <xf numFmtId="3" fontId="59" fillId="3" borderId="3" xfId="0" applyNumberFormat="1" applyFont="1" applyFill="1" applyBorder="1"/>
    <xf numFmtId="0" fontId="30" fillId="3" borderId="95" xfId="0" applyFont="1" applyFill="1" applyBorder="1" applyAlignment="1">
      <alignment horizontal="left" vertical="center"/>
    </xf>
    <xf numFmtId="0" fontId="31" fillId="3" borderId="3" xfId="0" applyFont="1" applyFill="1" applyBorder="1" applyAlignment="1">
      <alignment vertical="center"/>
    </xf>
    <xf numFmtId="0" fontId="27" fillId="3" borderId="3" xfId="0" applyFont="1" applyFill="1" applyBorder="1"/>
    <xf numFmtId="3" fontId="36" fillId="3" borderId="3" xfId="0" applyNumberFormat="1" applyFont="1" applyFill="1" applyBorder="1"/>
    <xf numFmtId="0" fontId="12" fillId="24" borderId="3" xfId="0" applyFont="1" applyFill="1" applyBorder="1" applyAlignment="1">
      <alignment horizontal="center"/>
    </xf>
    <xf numFmtId="0" fontId="30" fillId="24" borderId="95" xfId="0" applyFont="1" applyFill="1" applyBorder="1" applyAlignment="1">
      <alignment horizontal="left" vertical="center"/>
    </xf>
    <xf numFmtId="0" fontId="31" fillId="24" borderId="18" xfId="0" applyFont="1" applyFill="1" applyBorder="1" applyAlignment="1">
      <alignment vertical="center"/>
    </xf>
    <xf numFmtId="0" fontId="27" fillId="24" borderId="48" xfId="0" applyFont="1" applyFill="1" applyBorder="1"/>
    <xf numFmtId="0" fontId="27" fillId="24" borderId="3" xfId="0" applyFont="1" applyFill="1" applyBorder="1"/>
    <xf numFmtId="3" fontId="100" fillId="24" borderId="3" xfId="0" applyNumberFormat="1" applyFont="1" applyFill="1" applyBorder="1"/>
    <xf numFmtId="0" fontId="35" fillId="2" borderId="48" xfId="0" applyFont="1" applyFill="1" applyBorder="1" applyAlignment="1">
      <alignment horizontal="center"/>
    </xf>
    <xf numFmtId="0" fontId="48" fillId="2" borderId="18" xfId="0" applyFont="1" applyFill="1" applyBorder="1"/>
    <xf numFmtId="0" fontId="12" fillId="6" borderId="3" xfId="0" applyFont="1" applyFill="1" applyBorder="1" applyAlignment="1">
      <alignment horizontal="center"/>
    </xf>
    <xf numFmtId="0" fontId="0" fillId="6" borderId="3" xfId="0" applyFill="1" applyBorder="1"/>
    <xf numFmtId="0" fontId="23" fillId="6" borderId="3" xfId="0" applyFont="1" applyFill="1" applyBorder="1"/>
    <xf numFmtId="0" fontId="23" fillId="6" borderId="3" xfId="0" applyFont="1" applyFill="1" applyBorder="1" applyAlignment="1">
      <alignment horizontal="center"/>
    </xf>
    <xf numFmtId="3" fontId="23" fillId="6" borderId="3" xfId="0" applyNumberFormat="1" applyFont="1" applyFill="1" applyBorder="1"/>
    <xf numFmtId="0" fontId="102" fillId="8" borderId="107" xfId="0" applyFont="1" applyFill="1" applyBorder="1"/>
    <xf numFmtId="0" fontId="24" fillId="8" borderId="108" xfId="0" applyFont="1" applyFill="1" applyBorder="1" applyAlignment="1">
      <alignment horizontal="left"/>
    </xf>
    <xf numFmtId="1" fontId="24" fillId="8" borderId="108" xfId="0" applyNumberFormat="1" applyFont="1" applyFill="1" applyBorder="1" applyAlignment="1">
      <alignment wrapText="1"/>
    </xf>
    <xf numFmtId="0" fontId="54" fillId="8" borderId="95" xfId="0" applyFont="1" applyFill="1" applyBorder="1"/>
    <xf numFmtId="0" fontId="94" fillId="8" borderId="48" xfId="0" applyFont="1" applyFill="1" applyBorder="1"/>
    <xf numFmtId="3" fontId="94" fillId="8" borderId="95" xfId="0" applyNumberFormat="1" applyFont="1" applyFill="1" applyBorder="1"/>
    <xf numFmtId="0" fontId="95" fillId="2" borderId="28" xfId="0" applyFont="1" applyFill="1" applyBorder="1"/>
    <xf numFmtId="0" fontId="103" fillId="6" borderId="107" xfId="0" applyFont="1" applyFill="1" applyBorder="1"/>
    <xf numFmtId="0" fontId="104" fillId="6" borderId="108" xfId="0" applyFont="1" applyFill="1" applyBorder="1" applyAlignment="1">
      <alignment horizontal="left"/>
    </xf>
    <xf numFmtId="1" fontId="103" fillId="6" borderId="108" xfId="0" applyNumberFormat="1" applyFont="1" applyFill="1" applyBorder="1" applyAlignment="1">
      <alignment wrapText="1"/>
    </xf>
    <xf numFmtId="0" fontId="0" fillId="6" borderId="95" xfId="0" applyFill="1" applyBorder="1"/>
    <xf numFmtId="0" fontId="10" fillId="6" borderId="48" xfId="0" applyFont="1" applyFill="1" applyBorder="1"/>
    <xf numFmtId="3" fontId="10" fillId="6" borderId="95" xfId="0" applyNumberFormat="1" applyFont="1" applyFill="1" applyBorder="1"/>
    <xf numFmtId="0" fontId="103" fillId="6" borderId="3" xfId="0" applyFont="1" applyFill="1" applyBorder="1"/>
    <xf numFmtId="49" fontId="3" fillId="9" borderId="54" xfId="0" applyNumberFormat="1" applyFont="1" applyFill="1" applyBorder="1" applyAlignment="1">
      <alignment horizontal="center"/>
    </xf>
    <xf numFmtId="49" fontId="5" fillId="9" borderId="49" xfId="0" applyNumberFormat="1" applyFont="1" applyFill="1" applyBorder="1" applyAlignment="1">
      <alignment horizontal="left"/>
    </xf>
    <xf numFmtId="0" fontId="23" fillId="6" borderId="95" xfId="0" applyFont="1" applyFill="1" applyBorder="1"/>
    <xf numFmtId="0" fontId="23" fillId="6" borderId="48" xfId="0" applyFont="1" applyFill="1" applyBorder="1"/>
    <xf numFmtId="0" fontId="23" fillId="6" borderId="81" xfId="0" applyFont="1" applyFill="1" applyBorder="1"/>
    <xf numFmtId="49" fontId="17" fillId="9" borderId="49" xfId="0" applyNumberFormat="1" applyFont="1" applyFill="1" applyBorder="1" applyAlignment="1">
      <alignment horizontal="left"/>
    </xf>
    <xf numFmtId="49" fontId="17" fillId="9" borderId="54" xfId="0" applyNumberFormat="1" applyFont="1" applyFill="1" applyBorder="1" applyAlignment="1">
      <alignment horizontal="left"/>
    </xf>
    <xf numFmtId="49" fontId="17" fillId="9" borderId="55" xfId="0" applyNumberFormat="1" applyFont="1" applyFill="1" applyBorder="1" applyAlignment="1">
      <alignment horizontal="center" vertical="center" wrapText="1"/>
    </xf>
    <xf numFmtId="49" fontId="17" fillId="9" borderId="65" xfId="0" applyNumberFormat="1" applyFont="1" applyFill="1" applyBorder="1" applyAlignment="1">
      <alignment horizontal="center" vertical="center" wrapText="1"/>
    </xf>
    <xf numFmtId="49" fontId="17" fillId="9" borderId="26" xfId="0" applyNumberFormat="1" applyFont="1" applyFill="1" applyBorder="1" applyAlignment="1">
      <alignment horizontal="center" vertical="center" wrapText="1"/>
    </xf>
    <xf numFmtId="49" fontId="17" fillId="9" borderId="29" xfId="0" applyNumberFormat="1" applyFont="1" applyFill="1" applyBorder="1" applyAlignment="1">
      <alignment horizontal="center" vertical="center" wrapText="1"/>
    </xf>
    <xf numFmtId="3" fontId="105" fillId="0" borderId="0" xfId="0" applyNumberFormat="1" applyFont="1"/>
    <xf numFmtId="0" fontId="105" fillId="0" borderId="0" xfId="0" applyFont="1"/>
    <xf numFmtId="49" fontId="24" fillId="9" borderId="21" xfId="0" applyNumberFormat="1" applyFont="1" applyFill="1" applyBorder="1" applyAlignment="1">
      <alignment horizontal="left"/>
    </xf>
    <xf numFmtId="49" fontId="24" fillId="9" borderId="110" xfId="0" applyNumberFormat="1" applyFont="1" applyFill="1" applyBorder="1" applyAlignment="1">
      <alignment horizontal="left"/>
    </xf>
    <xf numFmtId="49" fontId="19" fillId="9" borderId="53" xfId="0" applyNumberFormat="1" applyFont="1" applyFill="1" applyBorder="1" applyAlignment="1">
      <alignment horizontal="left"/>
    </xf>
    <xf numFmtId="49" fontId="19" fillId="9" borderId="54" xfId="0" applyNumberFormat="1" applyFont="1" applyFill="1" applyBorder="1" applyAlignment="1">
      <alignment horizontal="left"/>
    </xf>
    <xf numFmtId="0" fontId="27" fillId="9" borderId="0" xfId="0" applyFont="1" applyFill="1" applyAlignment="1">
      <alignment horizontal="center"/>
    </xf>
    <xf numFmtId="0" fontId="12" fillId="9" borderId="122" xfId="0" applyFont="1" applyFill="1" applyBorder="1" applyAlignment="1">
      <alignment horizontal="center"/>
    </xf>
    <xf numFmtId="49" fontId="3" fillId="9" borderId="109" xfId="1" applyNumberFormat="1" applyFont="1" applyFill="1" applyBorder="1" applyAlignment="1">
      <alignment horizontal="center"/>
    </xf>
  </cellXfs>
  <cellStyles count="2">
    <cellStyle name="Normálna" xfId="0" builtinId="0"/>
    <cellStyle name="Normálne 3" xfId="1" xr:uid="{069CB37A-D691-4807-8B12-D22CA3E393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bu44916/Documents/Programovy-rozpocet-2023-2025%20schv&#225;len&#25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ec%20Rabcice/Downloads/Programovy-rozpocet-2016-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árok2"/>
      <sheetName val="Hárok3"/>
      <sheetName val="príjmy"/>
      <sheetName val="Príjmy sumár"/>
      <sheetName val="Program 1"/>
      <sheetName val="Program 2"/>
      <sheetName val="Program 3"/>
      <sheetName val="Program 4"/>
      <sheetName val="Program 5"/>
      <sheetName val="Program 6"/>
      <sheetName val="Program 7"/>
      <sheetName val="Program 8"/>
      <sheetName val="Výdavky spolu"/>
      <sheetName val="Výdavky sumár"/>
      <sheetName val="Príjmy sumár sumár"/>
    </sheetNames>
    <sheetDataSet>
      <sheetData sheetId="0"/>
      <sheetData sheetId="1"/>
      <sheetData sheetId="2">
        <row r="10">
          <cell r="D10">
            <v>753980</v>
          </cell>
          <cell r="E10">
            <v>803579</v>
          </cell>
          <cell r="F10">
            <v>832353</v>
          </cell>
        </row>
        <row r="13">
          <cell r="D13">
            <v>33411</v>
          </cell>
          <cell r="E13">
            <v>34448</v>
          </cell>
          <cell r="F13">
            <v>34376</v>
          </cell>
          <cell r="G13">
            <v>33414</v>
          </cell>
          <cell r="H13">
            <v>34376</v>
          </cell>
          <cell r="I13">
            <v>34376</v>
          </cell>
          <cell r="J13">
            <v>34376</v>
          </cell>
        </row>
        <row r="17">
          <cell r="D17">
            <v>47306</v>
          </cell>
          <cell r="E17">
            <v>51802</v>
          </cell>
          <cell r="F17">
            <v>52295</v>
          </cell>
          <cell r="G17">
            <v>51100</v>
          </cell>
          <cell r="H17">
            <v>61175</v>
          </cell>
          <cell r="I17">
            <v>61175</v>
          </cell>
          <cell r="J17">
            <v>61175</v>
          </cell>
        </row>
        <row r="21">
          <cell r="D21">
            <v>35606</v>
          </cell>
          <cell r="E21">
            <v>34108</v>
          </cell>
          <cell r="F21">
            <v>37834</v>
          </cell>
          <cell r="G21">
            <v>34680</v>
          </cell>
          <cell r="H21">
            <v>38253</v>
          </cell>
          <cell r="I21">
            <v>37999</v>
          </cell>
          <cell r="J21">
            <v>37999</v>
          </cell>
        </row>
        <row r="26">
          <cell r="D26">
            <v>34046</v>
          </cell>
          <cell r="E26">
            <v>27541</v>
          </cell>
          <cell r="F26">
            <v>31536</v>
          </cell>
          <cell r="G26">
            <v>43420</v>
          </cell>
          <cell r="H26">
            <v>66147</v>
          </cell>
          <cell r="I26">
            <v>66177</v>
          </cell>
          <cell r="J26">
            <v>65730</v>
          </cell>
        </row>
        <row r="37">
          <cell r="D37">
            <v>95</v>
          </cell>
          <cell r="E37">
            <v>3</v>
          </cell>
          <cell r="F37">
            <v>50</v>
          </cell>
          <cell r="G37">
            <v>5</v>
          </cell>
          <cell r="H37">
            <v>10</v>
          </cell>
          <cell r="I37">
            <v>10</v>
          </cell>
          <cell r="J37">
            <v>10</v>
          </cell>
        </row>
        <row r="40">
          <cell r="D40">
            <v>19002</v>
          </cell>
          <cell r="E40">
            <v>3996</v>
          </cell>
          <cell r="F40">
            <v>0</v>
          </cell>
          <cell r="G40">
            <v>17260</v>
          </cell>
          <cell r="H40">
            <v>0</v>
          </cell>
          <cell r="I40">
            <v>0</v>
          </cell>
          <cell r="J40">
            <v>0</v>
          </cell>
        </row>
        <row r="48">
          <cell r="D48">
            <v>120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</row>
        <row r="50">
          <cell r="D50">
            <v>747043</v>
          </cell>
          <cell r="E50">
            <v>891864</v>
          </cell>
          <cell r="F50">
            <v>693356</v>
          </cell>
          <cell r="G50">
            <v>770107</v>
          </cell>
          <cell r="H50">
            <v>758707</v>
          </cell>
          <cell r="I50">
            <v>710774</v>
          </cell>
          <cell r="J50">
            <v>710774</v>
          </cell>
        </row>
        <row r="99">
          <cell r="D99">
            <v>8234</v>
          </cell>
          <cell r="E99">
            <v>969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</row>
        <row r="105">
          <cell r="D105">
            <v>75549</v>
          </cell>
          <cell r="E105">
            <v>68458</v>
          </cell>
          <cell r="F105">
            <v>86387</v>
          </cell>
          <cell r="G105">
            <v>70790</v>
          </cell>
          <cell r="H105">
            <v>53070</v>
          </cell>
          <cell r="I105">
            <v>53070</v>
          </cell>
          <cell r="J105">
            <v>53070</v>
          </cell>
        </row>
        <row r="126">
          <cell r="D126">
            <v>6160</v>
          </cell>
          <cell r="E126">
            <v>0</v>
          </cell>
          <cell r="F126">
            <v>34</v>
          </cell>
          <cell r="G126">
            <v>440</v>
          </cell>
          <cell r="H126">
            <v>0</v>
          </cell>
          <cell r="I126">
            <v>0</v>
          </cell>
          <cell r="J126">
            <v>0</v>
          </cell>
        </row>
        <row r="127">
          <cell r="D127">
            <v>6160</v>
          </cell>
          <cell r="E127">
            <v>0</v>
          </cell>
          <cell r="F127">
            <v>34</v>
          </cell>
          <cell r="G127">
            <v>440</v>
          </cell>
          <cell r="H127">
            <v>0</v>
          </cell>
          <cell r="I127">
            <v>0</v>
          </cell>
          <cell r="J127">
            <v>0</v>
          </cell>
        </row>
        <row r="130">
          <cell r="D130">
            <v>0</v>
          </cell>
          <cell r="E130">
            <v>0</v>
          </cell>
          <cell r="F130">
            <v>0</v>
          </cell>
          <cell r="G130">
            <v>194170</v>
          </cell>
          <cell r="H130">
            <v>46740</v>
          </cell>
          <cell r="I130">
            <v>0</v>
          </cell>
          <cell r="J130">
            <v>0</v>
          </cell>
        </row>
        <row r="131">
          <cell r="D131">
            <v>0</v>
          </cell>
          <cell r="E131">
            <v>0</v>
          </cell>
          <cell r="F131">
            <v>0</v>
          </cell>
          <cell r="G131">
            <v>194170</v>
          </cell>
          <cell r="H131">
            <v>46740</v>
          </cell>
          <cell r="I131">
            <v>0</v>
          </cell>
          <cell r="J131">
            <v>0</v>
          </cell>
        </row>
        <row r="143">
          <cell r="D143">
            <v>50255</v>
          </cell>
          <cell r="E143">
            <v>114566</v>
          </cell>
          <cell r="F143">
            <v>143713</v>
          </cell>
          <cell r="G143">
            <v>298971</v>
          </cell>
          <cell r="H143">
            <v>182460</v>
          </cell>
          <cell r="I143">
            <v>0</v>
          </cell>
          <cell r="J143">
            <v>0</v>
          </cell>
        </row>
        <row r="170">
          <cell r="D170">
            <v>41601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2"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4">
          <cell r="D174">
            <v>41601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</sheetData>
      <sheetData sheetId="3"/>
      <sheetData sheetId="4">
        <row r="9">
          <cell r="G9">
            <v>278727</v>
          </cell>
          <cell r="H9">
            <v>3</v>
          </cell>
          <cell r="I9">
            <v>297952</v>
          </cell>
          <cell r="J9">
            <v>0</v>
          </cell>
          <cell r="K9">
            <v>397911</v>
          </cell>
          <cell r="L9">
            <v>0</v>
          </cell>
          <cell r="M9">
            <v>398733</v>
          </cell>
          <cell r="N9">
            <v>0</v>
          </cell>
          <cell r="O9">
            <v>465373</v>
          </cell>
          <cell r="P9">
            <v>100000</v>
          </cell>
          <cell r="Q9">
            <v>450773</v>
          </cell>
          <cell r="R9">
            <v>0</v>
          </cell>
          <cell r="S9">
            <v>450173</v>
          </cell>
          <cell r="T9">
            <v>0</v>
          </cell>
        </row>
        <row r="10">
          <cell r="O10" t="str">
            <v>453573</v>
          </cell>
          <cell r="P10">
            <v>100000</v>
          </cell>
        </row>
        <row r="21">
          <cell r="O21">
            <v>8000</v>
          </cell>
          <cell r="P21">
            <v>0</v>
          </cell>
        </row>
        <row r="24">
          <cell r="O24">
            <v>1300</v>
          </cell>
          <cell r="P24">
            <v>0</v>
          </cell>
        </row>
        <row r="29">
          <cell r="O29">
            <v>1200</v>
          </cell>
          <cell r="P29">
            <v>0</v>
          </cell>
        </row>
        <row r="32">
          <cell r="O32">
            <v>700</v>
          </cell>
          <cell r="P32">
            <v>0</v>
          </cell>
        </row>
        <row r="35">
          <cell r="O35">
            <v>600</v>
          </cell>
          <cell r="P35">
            <v>0</v>
          </cell>
        </row>
      </sheetData>
      <sheetData sheetId="5">
        <row r="8">
          <cell r="G8">
            <v>3754</v>
          </cell>
          <cell r="H8">
            <v>0</v>
          </cell>
          <cell r="I8">
            <v>4669</v>
          </cell>
          <cell r="J8">
            <v>0</v>
          </cell>
          <cell r="K8">
            <v>5000</v>
          </cell>
          <cell r="L8">
            <v>0</v>
          </cell>
          <cell r="M8">
            <v>4000</v>
          </cell>
          <cell r="N8">
            <v>0</v>
          </cell>
          <cell r="O8">
            <v>5000</v>
          </cell>
          <cell r="P8">
            <v>0</v>
          </cell>
          <cell r="Q8">
            <v>5000</v>
          </cell>
          <cell r="R8">
            <v>0</v>
          </cell>
          <cell r="S8">
            <v>5000</v>
          </cell>
          <cell r="T8">
            <v>0</v>
          </cell>
        </row>
        <row r="9">
          <cell r="O9">
            <v>5000</v>
          </cell>
          <cell r="P9">
            <v>0</v>
          </cell>
        </row>
      </sheetData>
      <sheetData sheetId="6">
        <row r="8">
          <cell r="G8">
            <v>6791</v>
          </cell>
          <cell r="H8">
            <v>0</v>
          </cell>
          <cell r="I8">
            <v>41751</v>
          </cell>
          <cell r="J8">
            <v>0</v>
          </cell>
          <cell r="K8">
            <v>32500</v>
          </cell>
          <cell r="L8">
            <v>0</v>
          </cell>
          <cell r="M8">
            <v>15087</v>
          </cell>
          <cell r="N8">
            <v>0</v>
          </cell>
          <cell r="O8">
            <v>32500</v>
          </cell>
          <cell r="P8">
            <v>0</v>
          </cell>
          <cell r="Q8">
            <v>32500</v>
          </cell>
          <cell r="R8">
            <v>0</v>
          </cell>
          <cell r="S8">
            <v>32500</v>
          </cell>
          <cell r="T8">
            <v>0</v>
          </cell>
        </row>
        <row r="9">
          <cell r="O9">
            <v>6100</v>
          </cell>
          <cell r="P9">
            <v>0</v>
          </cell>
        </row>
        <row r="13">
          <cell r="O13">
            <v>25000</v>
          </cell>
          <cell r="P13">
            <v>0</v>
          </cell>
        </row>
        <row r="18">
          <cell r="O18">
            <v>1400</v>
          </cell>
          <cell r="P18">
            <v>0</v>
          </cell>
        </row>
      </sheetData>
      <sheetData sheetId="7">
        <row r="7">
          <cell r="G7">
            <v>166631</v>
          </cell>
          <cell r="H7">
            <v>11784</v>
          </cell>
          <cell r="I7">
            <v>203808</v>
          </cell>
          <cell r="J7">
            <v>130342</v>
          </cell>
          <cell r="K7">
            <v>207688</v>
          </cell>
          <cell r="L7">
            <v>141713</v>
          </cell>
          <cell r="M7">
            <v>261611</v>
          </cell>
          <cell r="N7">
            <v>380882</v>
          </cell>
          <cell r="O7">
            <v>249477</v>
          </cell>
          <cell r="P7">
            <v>79200</v>
          </cell>
          <cell r="Q7">
            <v>358141</v>
          </cell>
          <cell r="R7">
            <v>0</v>
          </cell>
          <cell r="S7">
            <v>468741</v>
          </cell>
          <cell r="T7">
            <v>0</v>
          </cell>
        </row>
        <row r="8">
          <cell r="O8">
            <v>4042</v>
          </cell>
          <cell r="P8">
            <v>0</v>
          </cell>
        </row>
        <row r="13">
          <cell r="O13">
            <v>0</v>
          </cell>
          <cell r="P13">
            <v>0</v>
          </cell>
        </row>
        <row r="26">
          <cell r="O26">
            <v>672</v>
          </cell>
          <cell r="P26">
            <v>0</v>
          </cell>
        </row>
        <row r="31">
          <cell r="O31">
            <v>4500</v>
          </cell>
          <cell r="P31">
            <v>0</v>
          </cell>
        </row>
        <row r="35">
          <cell r="O35">
            <v>60000</v>
          </cell>
          <cell r="P35">
            <v>0</v>
          </cell>
        </row>
        <row r="43">
          <cell r="O43">
            <v>1000</v>
          </cell>
          <cell r="P43">
            <v>0</v>
          </cell>
        </row>
        <row r="46">
          <cell r="O46">
            <v>30000</v>
          </cell>
          <cell r="P46">
            <v>0</v>
          </cell>
        </row>
        <row r="49">
          <cell r="O49">
            <v>204</v>
          </cell>
          <cell r="P49">
            <v>0</v>
          </cell>
        </row>
        <row r="54">
          <cell r="O54">
            <v>3600</v>
          </cell>
          <cell r="P54">
            <v>0</v>
          </cell>
        </row>
        <row r="57">
          <cell r="O57">
            <v>20098</v>
          </cell>
          <cell r="P57">
            <v>0</v>
          </cell>
        </row>
        <row r="66">
          <cell r="O66">
            <v>1350</v>
          </cell>
          <cell r="P66">
            <v>0</v>
          </cell>
        </row>
        <row r="72">
          <cell r="O72">
            <v>4100</v>
          </cell>
          <cell r="P72">
            <v>0</v>
          </cell>
        </row>
        <row r="77">
          <cell r="O77">
            <v>71350</v>
          </cell>
          <cell r="P77">
            <v>0</v>
          </cell>
        </row>
        <row r="90">
          <cell r="O90">
            <v>3500</v>
          </cell>
          <cell r="P90">
            <v>30000</v>
          </cell>
        </row>
        <row r="95">
          <cell r="O95">
            <v>0</v>
          </cell>
          <cell r="P95">
            <v>0</v>
          </cell>
        </row>
        <row r="99">
          <cell r="O99">
            <v>5000</v>
          </cell>
          <cell r="P99">
            <v>0</v>
          </cell>
        </row>
        <row r="102">
          <cell r="O102">
            <v>42</v>
          </cell>
        </row>
        <row r="107">
          <cell r="O107">
            <v>0</v>
          </cell>
          <cell r="P107">
            <v>49200</v>
          </cell>
        </row>
        <row r="111">
          <cell r="O111">
            <v>40000</v>
          </cell>
        </row>
        <row r="116">
          <cell r="P116">
            <v>0</v>
          </cell>
        </row>
        <row r="124">
          <cell r="O124">
            <v>0</v>
          </cell>
          <cell r="P124">
            <v>0</v>
          </cell>
        </row>
        <row r="132">
          <cell r="O132">
            <v>0</v>
          </cell>
          <cell r="P132">
            <v>0</v>
          </cell>
        </row>
      </sheetData>
      <sheetData sheetId="8">
        <row r="8">
          <cell r="G8">
            <v>4889</v>
          </cell>
          <cell r="H8">
            <v>0</v>
          </cell>
          <cell r="I8">
            <v>5027</v>
          </cell>
          <cell r="J8">
            <v>0</v>
          </cell>
          <cell r="K8">
            <v>3500</v>
          </cell>
          <cell r="L8">
            <v>0</v>
          </cell>
          <cell r="M8">
            <v>5800</v>
          </cell>
          <cell r="N8">
            <v>0</v>
          </cell>
          <cell r="O8">
            <v>3500</v>
          </cell>
          <cell r="P8">
            <v>0</v>
          </cell>
          <cell r="Q8">
            <v>3500</v>
          </cell>
          <cell r="R8">
            <v>0</v>
          </cell>
          <cell r="S8">
            <v>3500</v>
          </cell>
          <cell r="T8">
            <v>0</v>
          </cell>
        </row>
        <row r="9">
          <cell r="O9">
            <v>3500</v>
          </cell>
          <cell r="P9">
            <v>0</v>
          </cell>
        </row>
      </sheetData>
      <sheetData sheetId="9">
        <row r="7">
          <cell r="G7">
            <v>2101</v>
          </cell>
          <cell r="H7">
            <v>0</v>
          </cell>
          <cell r="I7">
            <v>2333</v>
          </cell>
          <cell r="J7">
            <v>0</v>
          </cell>
          <cell r="K7">
            <v>2600</v>
          </cell>
          <cell r="L7">
            <v>0</v>
          </cell>
          <cell r="M7">
            <v>1311</v>
          </cell>
          <cell r="N7">
            <v>0</v>
          </cell>
          <cell r="O7">
            <v>2600</v>
          </cell>
          <cell r="P7">
            <v>0</v>
          </cell>
          <cell r="Q7">
            <v>2600</v>
          </cell>
          <cell r="R7">
            <v>0</v>
          </cell>
          <cell r="S7">
            <v>2600</v>
          </cell>
          <cell r="T7">
            <v>0</v>
          </cell>
        </row>
        <row r="8">
          <cell r="O8">
            <v>1300</v>
          </cell>
          <cell r="P8">
            <v>0</v>
          </cell>
        </row>
        <row r="12">
          <cell r="O12">
            <v>1000</v>
          </cell>
          <cell r="P12">
            <v>0</v>
          </cell>
        </row>
        <row r="17">
          <cell r="O17">
            <v>300</v>
          </cell>
          <cell r="P17">
            <v>0</v>
          </cell>
        </row>
      </sheetData>
      <sheetData sheetId="10">
        <row r="7">
          <cell r="G7">
            <v>7089</v>
          </cell>
          <cell r="H7">
            <v>0</v>
          </cell>
          <cell r="I7">
            <v>7108</v>
          </cell>
          <cell r="J7">
            <v>0</v>
          </cell>
          <cell r="K7">
            <v>30441</v>
          </cell>
          <cell r="L7">
            <v>0</v>
          </cell>
          <cell r="M7">
            <v>31053</v>
          </cell>
          <cell r="N7">
            <v>0</v>
          </cell>
          <cell r="O7">
            <v>52143</v>
          </cell>
          <cell r="P7">
            <v>0</v>
          </cell>
          <cell r="Q7">
            <v>49943</v>
          </cell>
          <cell r="R7">
            <v>0</v>
          </cell>
          <cell r="S7">
            <v>49943</v>
          </cell>
          <cell r="T7">
            <v>0</v>
          </cell>
        </row>
        <row r="8">
          <cell r="O8">
            <v>24100</v>
          </cell>
          <cell r="P8">
            <v>0</v>
          </cell>
        </row>
        <row r="15">
          <cell r="O15">
            <v>1400</v>
          </cell>
          <cell r="P15">
            <v>0</v>
          </cell>
        </row>
        <row r="19">
          <cell r="O19">
            <v>6200</v>
          </cell>
          <cell r="P19">
            <v>0</v>
          </cell>
        </row>
        <row r="24">
          <cell r="O24">
            <v>20443</v>
          </cell>
          <cell r="P24">
            <v>0</v>
          </cell>
        </row>
      </sheetData>
      <sheetData sheetId="11">
        <row r="8">
          <cell r="G8">
            <v>990789</v>
          </cell>
          <cell r="H8">
            <v>0</v>
          </cell>
          <cell r="I8">
            <v>1040201</v>
          </cell>
          <cell r="J8">
            <v>0</v>
          </cell>
          <cell r="K8">
            <v>988039</v>
          </cell>
          <cell r="L8">
            <v>0</v>
          </cell>
          <cell r="O8">
            <v>1061239</v>
          </cell>
          <cell r="P8">
            <v>0</v>
          </cell>
          <cell r="Q8">
            <v>1011543</v>
          </cell>
          <cell r="R8">
            <v>0</v>
          </cell>
          <cell r="S8">
            <v>1011543</v>
          </cell>
        </row>
        <row r="9">
          <cell r="O9">
            <v>745463</v>
          </cell>
          <cell r="P9">
            <v>0</v>
          </cell>
        </row>
        <row r="37">
          <cell r="O37">
            <v>190864</v>
          </cell>
          <cell r="P37">
            <v>0</v>
          </cell>
        </row>
        <row r="56">
          <cell r="O56">
            <v>109846</v>
          </cell>
          <cell r="P56">
            <v>0</v>
          </cell>
        </row>
        <row r="72">
          <cell r="O72">
            <v>316</v>
          </cell>
          <cell r="P72">
            <v>0</v>
          </cell>
        </row>
        <row r="77">
          <cell r="O77">
            <v>14750</v>
          </cell>
          <cell r="P77">
            <v>0</v>
          </cell>
        </row>
        <row r="86">
          <cell r="G86">
            <v>0</v>
          </cell>
          <cell r="H86">
            <v>0</v>
          </cell>
          <cell r="I86">
            <v>24741</v>
          </cell>
          <cell r="M86">
            <v>0</v>
          </cell>
          <cell r="O86">
            <v>0</v>
          </cell>
          <cell r="Q86">
            <v>0</v>
          </cell>
          <cell r="S86">
            <v>0</v>
          </cell>
        </row>
        <row r="87">
          <cell r="H87">
            <v>0</v>
          </cell>
          <cell r="J87">
            <v>0</v>
          </cell>
          <cell r="L87">
            <v>0</v>
          </cell>
          <cell r="N87">
            <v>0</v>
          </cell>
          <cell r="P87">
            <v>0</v>
          </cell>
          <cell r="R87">
            <v>0</v>
          </cell>
          <cell r="T87">
            <v>0</v>
          </cell>
        </row>
      </sheetData>
      <sheetData sheetId="12">
        <row r="21">
          <cell r="O21">
            <v>99968</v>
          </cell>
        </row>
      </sheetData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árok2"/>
      <sheetName val="Hárok3"/>
      <sheetName val="príjmy"/>
      <sheetName val="Program 1"/>
      <sheetName val="Program 2"/>
      <sheetName val="Program 3"/>
      <sheetName val="Program 4"/>
      <sheetName val="Program 5"/>
      <sheetName val="Program 6"/>
      <sheetName val="Program 7"/>
      <sheetName val="Program 8"/>
      <sheetName val="Výdavky spolu"/>
      <sheetName val="Výdavky sumár"/>
      <sheetName val="Výsledok hospodáren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3">
          <cell r="R13">
            <v>0</v>
          </cell>
        </row>
      </sheetData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4ADC0-36E8-4BAD-A43F-B55DD7286AE4}">
  <sheetPr>
    <pageSetUpPr fitToPage="1"/>
  </sheetPr>
  <dimension ref="A1:J51"/>
  <sheetViews>
    <sheetView topLeftCell="A31" workbookViewId="0">
      <selection activeCell="A50" sqref="A50"/>
    </sheetView>
  </sheetViews>
  <sheetFormatPr defaultRowHeight="15"/>
  <cols>
    <col min="1" max="1" width="4.85546875" customWidth="1"/>
    <col min="2" max="2" width="43.42578125" customWidth="1"/>
    <col min="4" max="4" width="11.85546875" customWidth="1"/>
    <col min="5" max="5" width="10.7109375" customWidth="1"/>
    <col min="6" max="6" width="12.140625" customWidth="1"/>
    <col min="7" max="7" width="11.5703125" customWidth="1"/>
    <col min="8" max="8" width="14.7109375" customWidth="1"/>
    <col min="9" max="9" width="10.7109375" customWidth="1"/>
    <col min="10" max="10" width="11.140625" customWidth="1"/>
  </cols>
  <sheetData>
    <row r="1" spans="1:10" ht="27.75">
      <c r="A1" s="1" t="s">
        <v>0</v>
      </c>
      <c r="B1" s="1"/>
      <c r="C1" s="1"/>
      <c r="D1" s="2"/>
      <c r="E1" s="2"/>
      <c r="F1" s="2"/>
      <c r="G1" s="2"/>
      <c r="H1" s="2"/>
    </row>
    <row r="2" spans="1:10" ht="27.75">
      <c r="A2" s="1" t="s">
        <v>1</v>
      </c>
      <c r="B2" s="1"/>
      <c r="C2" s="1"/>
      <c r="D2" s="2"/>
      <c r="E2" s="2"/>
      <c r="F2" s="2"/>
      <c r="G2" s="2"/>
      <c r="H2" s="2"/>
    </row>
    <row r="5" spans="1:10" ht="15.75" thickBot="1"/>
    <row r="6" spans="1:10" ht="35.25" thickTop="1" thickBot="1">
      <c r="A6" s="3" t="s">
        <v>2</v>
      </c>
      <c r="B6" s="4"/>
      <c r="C6" s="5" t="s">
        <v>3</v>
      </c>
      <c r="D6" s="6" t="s">
        <v>4</v>
      </c>
      <c r="E6" s="7" t="s">
        <v>5</v>
      </c>
      <c r="F6" s="7" t="s">
        <v>6</v>
      </c>
      <c r="G6" s="8" t="s">
        <v>7</v>
      </c>
      <c r="H6" s="9" t="s">
        <v>8</v>
      </c>
      <c r="I6" s="10" t="s">
        <v>9</v>
      </c>
      <c r="J6" s="11" t="s">
        <v>10</v>
      </c>
    </row>
    <row r="7" spans="1:10" ht="16.5" thickTop="1" thickBot="1">
      <c r="A7" s="12"/>
      <c r="B7" s="13"/>
      <c r="C7" s="14" t="s">
        <v>11</v>
      </c>
      <c r="D7" s="15" t="s">
        <v>12</v>
      </c>
      <c r="E7" s="16"/>
      <c r="F7" s="16" t="s">
        <v>12</v>
      </c>
      <c r="G7" s="17" t="s">
        <v>12</v>
      </c>
      <c r="H7" s="9" t="s">
        <v>12</v>
      </c>
      <c r="I7" s="18" t="s">
        <v>12</v>
      </c>
      <c r="J7" s="19" t="s">
        <v>12</v>
      </c>
    </row>
    <row r="8" spans="1:10" ht="17.25" thickTop="1" thickBot="1">
      <c r="A8" s="20">
        <v>100</v>
      </c>
      <c r="B8" s="21" t="s">
        <v>13</v>
      </c>
      <c r="C8" s="21"/>
      <c r="D8" s="22">
        <f t="shared" ref="D8:J8" si="0">D9+D10+D11</f>
        <v>834697</v>
      </c>
      <c r="E8" s="22">
        <f t="shared" si="0"/>
        <v>889829</v>
      </c>
      <c r="F8" s="22">
        <f t="shared" si="0"/>
        <v>919024</v>
      </c>
      <c r="G8" s="22">
        <f t="shared" si="0"/>
        <v>951065</v>
      </c>
      <c r="H8" s="23">
        <f t="shared" si="0"/>
        <v>1005613</v>
      </c>
      <c r="I8" s="22">
        <f t="shared" si="0"/>
        <v>1045970</v>
      </c>
      <c r="J8" s="22">
        <f t="shared" si="0"/>
        <v>1156417</v>
      </c>
    </row>
    <row r="9" spans="1:10" ht="17.25" thickTop="1" thickBot="1">
      <c r="A9" s="24">
        <v>110</v>
      </c>
      <c r="B9" s="25" t="s">
        <v>14</v>
      </c>
      <c r="C9" s="26"/>
      <c r="D9" s="27">
        <f>[1]príjmy!D10</f>
        <v>753980</v>
      </c>
      <c r="E9" s="27">
        <f>[1]príjmy!E10</f>
        <v>803579</v>
      </c>
      <c r="F9" s="27">
        <f>[1]príjmy!F10</f>
        <v>832353</v>
      </c>
      <c r="G9" s="27">
        <v>866551</v>
      </c>
      <c r="H9" s="28">
        <v>910062</v>
      </c>
      <c r="I9" s="29">
        <v>950419</v>
      </c>
      <c r="J9" s="30">
        <v>1060866</v>
      </c>
    </row>
    <row r="10" spans="1:10" ht="17.25" thickTop="1" thickBot="1">
      <c r="A10" s="31">
        <v>120</v>
      </c>
      <c r="B10" s="32" t="s">
        <v>15</v>
      </c>
      <c r="C10" s="26"/>
      <c r="D10" s="27">
        <f>[1]príjmy!D13</f>
        <v>33411</v>
      </c>
      <c r="E10" s="27">
        <f>[1]príjmy!E13</f>
        <v>34448</v>
      </c>
      <c r="F10" s="27">
        <f>[1]príjmy!F13</f>
        <v>34376</v>
      </c>
      <c r="G10" s="27">
        <f>[1]príjmy!G13</f>
        <v>33414</v>
      </c>
      <c r="H10" s="33">
        <f>[1]príjmy!H13</f>
        <v>34376</v>
      </c>
      <c r="I10" s="34">
        <f>[1]príjmy!I13</f>
        <v>34376</v>
      </c>
      <c r="J10" s="35">
        <f>[1]príjmy!J13</f>
        <v>34376</v>
      </c>
    </row>
    <row r="11" spans="1:10" ht="17.25" thickTop="1" thickBot="1">
      <c r="A11" s="36">
        <v>130</v>
      </c>
      <c r="B11" s="37" t="s">
        <v>16</v>
      </c>
      <c r="C11" s="26"/>
      <c r="D11" s="38">
        <f>[1]príjmy!D17</f>
        <v>47306</v>
      </c>
      <c r="E11" s="38">
        <f>[1]príjmy!E17</f>
        <v>51802</v>
      </c>
      <c r="F11" s="38">
        <f>[1]príjmy!F17</f>
        <v>52295</v>
      </c>
      <c r="G11" s="38">
        <f>[1]príjmy!G17</f>
        <v>51100</v>
      </c>
      <c r="H11" s="39">
        <f>[1]príjmy!H17</f>
        <v>61175</v>
      </c>
      <c r="I11" s="40">
        <f>[1]príjmy!I17</f>
        <v>61175</v>
      </c>
      <c r="J11" s="41">
        <f>[1]príjmy!J17</f>
        <v>61175</v>
      </c>
    </row>
    <row r="12" spans="1:10" ht="17.25" thickTop="1" thickBot="1">
      <c r="A12" s="42" t="s">
        <v>17</v>
      </c>
      <c r="B12" s="43" t="s">
        <v>18</v>
      </c>
      <c r="C12" s="43"/>
      <c r="D12" s="22">
        <f t="shared" ref="D12:J12" si="1">D13+D14+D15+D16</f>
        <v>88749</v>
      </c>
      <c r="E12" s="22">
        <f t="shared" si="1"/>
        <v>65648</v>
      </c>
      <c r="F12" s="22">
        <f t="shared" si="1"/>
        <v>69420</v>
      </c>
      <c r="G12" s="22">
        <f t="shared" si="1"/>
        <v>95365</v>
      </c>
      <c r="H12" s="23">
        <f t="shared" si="1"/>
        <v>104410</v>
      </c>
      <c r="I12" s="22">
        <f t="shared" si="1"/>
        <v>104186</v>
      </c>
      <c r="J12" s="22">
        <f t="shared" si="1"/>
        <v>103739</v>
      </c>
    </row>
    <row r="13" spans="1:10" ht="17.25" thickTop="1" thickBot="1">
      <c r="A13" s="24">
        <v>210</v>
      </c>
      <c r="B13" s="25" t="s">
        <v>19</v>
      </c>
      <c r="C13" s="26"/>
      <c r="D13" s="27">
        <f>[1]príjmy!D21</f>
        <v>35606</v>
      </c>
      <c r="E13" s="27">
        <f>[1]príjmy!E21</f>
        <v>34108</v>
      </c>
      <c r="F13" s="27">
        <f>[1]príjmy!F21</f>
        <v>37834</v>
      </c>
      <c r="G13" s="27">
        <f>[1]príjmy!G21</f>
        <v>34680</v>
      </c>
      <c r="H13" s="28">
        <f>[1]príjmy!H21</f>
        <v>38253</v>
      </c>
      <c r="I13" s="29">
        <f>[1]príjmy!I21</f>
        <v>37999</v>
      </c>
      <c r="J13" s="30">
        <f>[1]príjmy!J21</f>
        <v>37999</v>
      </c>
    </row>
    <row r="14" spans="1:10" ht="17.25" thickTop="1" thickBot="1">
      <c r="A14" s="44">
        <v>220</v>
      </c>
      <c r="B14" s="32" t="s">
        <v>20</v>
      </c>
      <c r="C14" s="26"/>
      <c r="D14" s="27">
        <f>[1]príjmy!D26</f>
        <v>34046</v>
      </c>
      <c r="E14" s="27">
        <f>[1]príjmy!E26</f>
        <v>27541</v>
      </c>
      <c r="F14" s="27">
        <f>[1]príjmy!F26</f>
        <v>31536</v>
      </c>
      <c r="G14" s="27">
        <f>[1]príjmy!G26</f>
        <v>43420</v>
      </c>
      <c r="H14" s="33">
        <f>[1]príjmy!H26</f>
        <v>66147</v>
      </c>
      <c r="I14" s="34">
        <f>[1]príjmy!I26</f>
        <v>66177</v>
      </c>
      <c r="J14" s="35">
        <f>[1]príjmy!J26</f>
        <v>65730</v>
      </c>
    </row>
    <row r="15" spans="1:10" ht="17.25" thickTop="1" thickBot="1">
      <c r="A15" s="24">
        <v>240</v>
      </c>
      <c r="B15" s="25" t="s">
        <v>21</v>
      </c>
      <c r="C15" s="26"/>
      <c r="D15" s="27">
        <f>[1]príjmy!D37</f>
        <v>95</v>
      </c>
      <c r="E15" s="27">
        <f>[1]príjmy!E37</f>
        <v>3</v>
      </c>
      <c r="F15" s="27">
        <f>[1]príjmy!F37</f>
        <v>50</v>
      </c>
      <c r="G15" s="27">
        <f>[1]príjmy!G37</f>
        <v>5</v>
      </c>
      <c r="H15" s="33">
        <f>[1]príjmy!H37</f>
        <v>10</v>
      </c>
      <c r="I15" s="34">
        <f>[1]príjmy!I37</f>
        <v>10</v>
      </c>
      <c r="J15" s="35">
        <f>[1]príjmy!J37</f>
        <v>10</v>
      </c>
    </row>
    <row r="16" spans="1:10" ht="17.25" thickTop="1" thickBot="1">
      <c r="A16" s="36">
        <v>290</v>
      </c>
      <c r="B16" s="37" t="s">
        <v>22</v>
      </c>
      <c r="C16" s="26"/>
      <c r="D16" s="27">
        <f>[1]príjmy!D40</f>
        <v>19002</v>
      </c>
      <c r="E16" s="27">
        <f>[1]príjmy!E40</f>
        <v>3996</v>
      </c>
      <c r="F16" s="27">
        <f>[1]príjmy!F40</f>
        <v>0</v>
      </c>
      <c r="G16" s="27">
        <f>[1]príjmy!G40</f>
        <v>17260</v>
      </c>
      <c r="H16" s="45">
        <f>[1]príjmy!H40</f>
        <v>0</v>
      </c>
      <c r="I16" s="46">
        <f>[1]príjmy!I40</f>
        <v>0</v>
      </c>
      <c r="J16" s="47">
        <f>[1]príjmy!J40</f>
        <v>0</v>
      </c>
    </row>
    <row r="17" spans="1:10" ht="17.25" thickTop="1" thickBot="1">
      <c r="A17" s="20">
        <v>300</v>
      </c>
      <c r="B17" s="43" t="s">
        <v>23</v>
      </c>
      <c r="C17" s="43"/>
      <c r="D17" s="22">
        <f t="shared" ref="D17:J17" si="2">D18+D21</f>
        <v>755397</v>
      </c>
      <c r="E17" s="22">
        <f t="shared" si="2"/>
        <v>892833</v>
      </c>
      <c r="F17" s="22">
        <f t="shared" si="2"/>
        <v>693356</v>
      </c>
      <c r="G17" s="22">
        <f t="shared" si="2"/>
        <v>770107</v>
      </c>
      <c r="H17" s="23">
        <f t="shared" si="2"/>
        <v>758707</v>
      </c>
      <c r="I17" s="22">
        <f t="shared" si="2"/>
        <v>710774</v>
      </c>
      <c r="J17" s="22">
        <f t="shared" si="2"/>
        <v>710774</v>
      </c>
    </row>
    <row r="18" spans="1:10" ht="17.25" thickTop="1" thickBot="1">
      <c r="A18" s="24">
        <v>310</v>
      </c>
      <c r="B18" s="25" t="s">
        <v>24</v>
      </c>
      <c r="C18" s="48"/>
      <c r="D18" s="38">
        <f>D19+D20</f>
        <v>747163</v>
      </c>
      <c r="E18" s="38">
        <f>E19+E20</f>
        <v>891864</v>
      </c>
      <c r="F18" s="38">
        <f>F19+F20</f>
        <v>693356</v>
      </c>
      <c r="G18" s="38">
        <f>G19+G20+G21</f>
        <v>770107</v>
      </c>
      <c r="H18" s="49">
        <f>H19+H20</f>
        <v>758707</v>
      </c>
      <c r="I18" s="50">
        <f>I19+I20</f>
        <v>710774</v>
      </c>
      <c r="J18" s="51">
        <f>J19+J20</f>
        <v>710774</v>
      </c>
    </row>
    <row r="19" spans="1:10" ht="17.25" thickTop="1" thickBot="1">
      <c r="A19" s="52">
        <v>311</v>
      </c>
      <c r="B19" s="53" t="s">
        <v>25</v>
      </c>
      <c r="C19" s="54"/>
      <c r="D19" s="55">
        <f>[1]príjmy!D48</f>
        <v>120</v>
      </c>
      <c r="E19" s="55">
        <f>[1]príjmy!E48</f>
        <v>0</v>
      </c>
      <c r="F19" s="55">
        <f>[1]príjmy!F48</f>
        <v>0</v>
      </c>
      <c r="G19" s="55">
        <f>[1]príjmy!G48</f>
        <v>0</v>
      </c>
      <c r="H19" s="56">
        <f>[1]príjmy!H48</f>
        <v>0</v>
      </c>
      <c r="I19" s="55">
        <f>[1]príjmy!I48</f>
        <v>0</v>
      </c>
      <c r="J19" s="55">
        <f>[1]príjmy!J48</f>
        <v>0</v>
      </c>
    </row>
    <row r="20" spans="1:10" ht="17.25" thickTop="1" thickBot="1">
      <c r="A20" s="52">
        <v>312</v>
      </c>
      <c r="B20" s="53" t="s">
        <v>26</v>
      </c>
      <c r="C20" s="57"/>
      <c r="D20" s="55">
        <f>[1]príjmy!D50</f>
        <v>747043</v>
      </c>
      <c r="E20" s="55">
        <f>[1]príjmy!E50</f>
        <v>891864</v>
      </c>
      <c r="F20" s="55">
        <f>[1]príjmy!F50</f>
        <v>693356</v>
      </c>
      <c r="G20" s="55">
        <f>[1]príjmy!G50</f>
        <v>770107</v>
      </c>
      <c r="H20" s="56">
        <f>[1]príjmy!H50</f>
        <v>758707</v>
      </c>
      <c r="I20" s="55">
        <f>[1]príjmy!I50</f>
        <v>710774</v>
      </c>
      <c r="J20" s="55">
        <f>[1]príjmy!J50</f>
        <v>710774</v>
      </c>
    </row>
    <row r="21" spans="1:10" ht="17.25" thickTop="1" thickBot="1">
      <c r="A21" s="58">
        <v>330</v>
      </c>
      <c r="B21" s="59" t="s">
        <v>27</v>
      </c>
      <c r="C21" s="57"/>
      <c r="D21" s="55">
        <f>[1]príjmy!D99</f>
        <v>8234</v>
      </c>
      <c r="E21" s="55">
        <f>[1]príjmy!E99</f>
        <v>969</v>
      </c>
      <c r="F21" s="55">
        <f>[1]príjmy!F99</f>
        <v>0</v>
      </c>
      <c r="G21" s="55">
        <f>[1]príjmy!G99</f>
        <v>0</v>
      </c>
      <c r="H21" s="56">
        <f>[1]príjmy!H99</f>
        <v>0</v>
      </c>
      <c r="I21" s="55">
        <f>[1]príjmy!I99</f>
        <v>0</v>
      </c>
      <c r="J21" s="55">
        <f>[1]príjmy!J99</f>
        <v>0</v>
      </c>
    </row>
    <row r="22" spans="1:10" ht="17.25" thickTop="1" thickBot="1">
      <c r="A22" s="60" t="s">
        <v>28</v>
      </c>
      <c r="B22" s="61"/>
      <c r="C22" s="61"/>
      <c r="D22" s="62">
        <f t="shared" ref="D22:J22" si="3">D17+D12+D8</f>
        <v>1678843</v>
      </c>
      <c r="E22" s="63">
        <f t="shared" si="3"/>
        <v>1848310</v>
      </c>
      <c r="F22" s="62">
        <f t="shared" si="3"/>
        <v>1681800</v>
      </c>
      <c r="G22" s="62">
        <f t="shared" si="3"/>
        <v>1816537</v>
      </c>
      <c r="H22" s="64">
        <f t="shared" si="3"/>
        <v>1868730</v>
      </c>
      <c r="I22" s="65">
        <f t="shared" si="3"/>
        <v>1860930</v>
      </c>
      <c r="J22" s="65">
        <f t="shared" si="3"/>
        <v>1970930</v>
      </c>
    </row>
    <row r="23" spans="1:10" ht="17.25" thickTop="1" thickBot="1">
      <c r="A23" s="66"/>
      <c r="B23" s="67"/>
      <c r="C23" s="48"/>
      <c r="D23" s="38"/>
      <c r="E23" s="38"/>
      <c r="F23" s="38"/>
      <c r="G23" s="38"/>
      <c r="H23" s="68"/>
      <c r="I23" s="69"/>
      <c r="J23" s="70"/>
    </row>
    <row r="24" spans="1:10" ht="17.25" thickTop="1" thickBot="1">
      <c r="A24" s="21" t="s">
        <v>29</v>
      </c>
      <c r="B24" s="71"/>
      <c r="C24" s="71"/>
      <c r="D24" s="72">
        <f>[1]príjmy!D105</f>
        <v>75549</v>
      </c>
      <c r="E24" s="72">
        <f>[1]príjmy!E105</f>
        <v>68458</v>
      </c>
      <c r="F24" s="72">
        <f>[1]príjmy!F105</f>
        <v>86387</v>
      </c>
      <c r="G24" s="72">
        <f>[1]príjmy!G105</f>
        <v>70790</v>
      </c>
      <c r="H24" s="73">
        <f>[1]príjmy!H105</f>
        <v>53070</v>
      </c>
      <c r="I24" s="72">
        <f>[1]príjmy!I105</f>
        <v>53070</v>
      </c>
      <c r="J24" s="72">
        <f>[1]príjmy!J105</f>
        <v>53070</v>
      </c>
    </row>
    <row r="25" spans="1:10" ht="17.25" thickTop="1" thickBot="1">
      <c r="A25" s="74" t="s">
        <v>28</v>
      </c>
      <c r="B25" s="75"/>
      <c r="C25" s="75"/>
      <c r="D25" s="76">
        <f t="shared" ref="D25:J25" si="4">D22+D24</f>
        <v>1754392</v>
      </c>
      <c r="E25" s="76">
        <f t="shared" si="4"/>
        <v>1916768</v>
      </c>
      <c r="F25" s="76">
        <f t="shared" si="4"/>
        <v>1768187</v>
      </c>
      <c r="G25" s="76">
        <f t="shared" si="4"/>
        <v>1887327</v>
      </c>
      <c r="H25" s="77">
        <f t="shared" si="4"/>
        <v>1921800</v>
      </c>
      <c r="I25" s="76">
        <f t="shared" si="4"/>
        <v>1914000</v>
      </c>
      <c r="J25" s="76">
        <f t="shared" si="4"/>
        <v>2024000</v>
      </c>
    </row>
    <row r="26" spans="1:10" ht="16.5" thickTop="1" thickBot="1">
      <c r="A26" s="24"/>
      <c r="B26" s="25"/>
      <c r="C26" s="26"/>
      <c r="D26" s="78"/>
      <c r="E26" s="78"/>
      <c r="F26" s="78"/>
      <c r="G26" s="78"/>
      <c r="H26" s="79"/>
      <c r="I26" s="78"/>
      <c r="J26" s="78"/>
    </row>
    <row r="27" spans="1:10" ht="35.25" thickTop="1" thickBot="1">
      <c r="A27" s="80" t="s">
        <v>30</v>
      </c>
      <c r="B27" s="81"/>
      <c r="C27" s="5" t="s">
        <v>3</v>
      </c>
      <c r="D27" s="82" t="s">
        <v>4</v>
      </c>
      <c r="E27" s="83" t="s">
        <v>5</v>
      </c>
      <c r="F27" s="84" t="s">
        <v>31</v>
      </c>
      <c r="G27" s="85" t="s">
        <v>7</v>
      </c>
      <c r="H27" s="86" t="s">
        <v>8</v>
      </c>
      <c r="I27" s="87" t="s">
        <v>9</v>
      </c>
      <c r="J27" s="87" t="s">
        <v>10</v>
      </c>
    </row>
    <row r="28" spans="1:10" ht="16.5" thickTop="1" thickBot="1">
      <c r="A28" s="80"/>
      <c r="B28" s="81"/>
      <c r="C28" s="14" t="s">
        <v>11</v>
      </c>
      <c r="D28" s="88" t="s">
        <v>12</v>
      </c>
      <c r="E28" s="89"/>
      <c r="F28" s="90" t="s">
        <v>12</v>
      </c>
      <c r="G28" s="91" t="s">
        <v>12</v>
      </c>
      <c r="H28" s="86" t="s">
        <v>12</v>
      </c>
      <c r="I28" s="92" t="s">
        <v>12</v>
      </c>
      <c r="J28" s="92" t="s">
        <v>12</v>
      </c>
    </row>
    <row r="29" spans="1:10" ht="17.25" thickTop="1" thickBot="1">
      <c r="A29" s="42" t="s">
        <v>17</v>
      </c>
      <c r="B29" s="43" t="s">
        <v>18</v>
      </c>
      <c r="C29" s="43"/>
      <c r="D29" s="93">
        <f>[1]príjmy!D126</f>
        <v>6160</v>
      </c>
      <c r="E29" s="93">
        <f>[1]príjmy!E126</f>
        <v>0</v>
      </c>
      <c r="F29" s="93">
        <f>[1]príjmy!F126</f>
        <v>34</v>
      </c>
      <c r="G29" s="93">
        <f>[1]príjmy!G126</f>
        <v>440</v>
      </c>
      <c r="H29" s="23">
        <f>[1]príjmy!H126</f>
        <v>0</v>
      </c>
      <c r="I29" s="93">
        <f>[1]príjmy!I126</f>
        <v>0</v>
      </c>
      <c r="J29" s="93">
        <f>[1]príjmy!J126</f>
        <v>0</v>
      </c>
    </row>
    <row r="30" spans="1:10" ht="17.25" thickTop="1" thickBot="1">
      <c r="A30" s="94">
        <v>230</v>
      </c>
      <c r="B30" s="95" t="s">
        <v>30</v>
      </c>
      <c r="C30" s="95"/>
      <c r="D30" s="96">
        <f>[1]príjmy!D127</f>
        <v>6160</v>
      </c>
      <c r="E30" s="96">
        <f>[1]príjmy!E127</f>
        <v>0</v>
      </c>
      <c r="F30" s="96">
        <f>[1]príjmy!F127</f>
        <v>34</v>
      </c>
      <c r="G30" s="96">
        <f>[1]príjmy!G127</f>
        <v>440</v>
      </c>
      <c r="H30" s="97">
        <f>[1]príjmy!H127</f>
        <v>0</v>
      </c>
      <c r="I30" s="96">
        <f>[1]príjmy!I127</f>
        <v>0</v>
      </c>
      <c r="J30" s="98">
        <f>[1]príjmy!J127</f>
        <v>0</v>
      </c>
    </row>
    <row r="31" spans="1:10" ht="17.25" thickTop="1" thickBot="1">
      <c r="A31" s="20">
        <v>300</v>
      </c>
      <c r="B31" s="43" t="s">
        <v>23</v>
      </c>
      <c r="C31" s="43"/>
      <c r="D31" s="93">
        <f>[1]príjmy!D130</f>
        <v>0</v>
      </c>
      <c r="E31" s="93">
        <f>[1]príjmy!E130</f>
        <v>0</v>
      </c>
      <c r="F31" s="93">
        <f>[1]príjmy!F130</f>
        <v>0</v>
      </c>
      <c r="G31" s="93">
        <f>[1]príjmy!G130</f>
        <v>194170</v>
      </c>
      <c r="H31" s="23">
        <f>[1]príjmy!H130</f>
        <v>46740</v>
      </c>
      <c r="I31" s="93">
        <f>[1]príjmy!I130</f>
        <v>0</v>
      </c>
      <c r="J31" s="93">
        <f>[1]príjmy!J130</f>
        <v>0</v>
      </c>
    </row>
    <row r="32" spans="1:10" ht="16.5" thickTop="1">
      <c r="A32" s="24">
        <v>320</v>
      </c>
      <c r="B32" s="99" t="s">
        <v>32</v>
      </c>
      <c r="C32" s="99"/>
      <c r="D32" s="100">
        <f>[1]príjmy!D131</f>
        <v>0</v>
      </c>
      <c r="E32" s="100">
        <f>[1]príjmy!E131</f>
        <v>0</v>
      </c>
      <c r="F32" s="100">
        <f>[1]príjmy!F131</f>
        <v>0</v>
      </c>
      <c r="G32" s="100">
        <f>[1]príjmy!G131</f>
        <v>194170</v>
      </c>
      <c r="H32" s="101">
        <f>[1]príjmy!H131</f>
        <v>46740</v>
      </c>
      <c r="I32" s="100">
        <f>[1]príjmy!I131</f>
        <v>0</v>
      </c>
      <c r="J32" s="102">
        <f>[1]príjmy!J131</f>
        <v>0</v>
      </c>
    </row>
    <row r="33" spans="1:10" ht="16.5" thickBot="1">
      <c r="A33" s="36">
        <v>330</v>
      </c>
      <c r="B33" s="103" t="s">
        <v>27</v>
      </c>
      <c r="C33" s="103"/>
      <c r="D33" s="104">
        <v>0</v>
      </c>
      <c r="E33" s="104">
        <v>0</v>
      </c>
      <c r="F33" s="104">
        <v>0</v>
      </c>
      <c r="G33" s="104">
        <v>0</v>
      </c>
      <c r="H33" s="105">
        <v>0</v>
      </c>
      <c r="I33" s="104">
        <v>0</v>
      </c>
      <c r="J33" s="106">
        <v>0</v>
      </c>
    </row>
    <row r="34" spans="1:10" ht="17.25" thickTop="1" thickBot="1">
      <c r="A34" s="74" t="s">
        <v>33</v>
      </c>
      <c r="B34" s="75"/>
      <c r="C34" s="107"/>
      <c r="D34" s="108">
        <f t="shared" ref="D34:J34" si="5">D29+D31</f>
        <v>6160</v>
      </c>
      <c r="E34" s="109">
        <f t="shared" si="5"/>
        <v>0</v>
      </c>
      <c r="F34" s="109">
        <f t="shared" si="5"/>
        <v>34</v>
      </c>
      <c r="G34" s="109">
        <f t="shared" si="5"/>
        <v>194610</v>
      </c>
      <c r="H34" s="77">
        <f t="shared" si="5"/>
        <v>46740</v>
      </c>
      <c r="I34" s="109">
        <f t="shared" si="5"/>
        <v>0</v>
      </c>
      <c r="J34" s="109">
        <f t="shared" si="5"/>
        <v>0</v>
      </c>
    </row>
    <row r="35" spans="1:10" ht="17.25" thickTop="1" thickBot="1">
      <c r="A35" s="110"/>
      <c r="B35" s="111"/>
      <c r="C35" s="112"/>
      <c r="D35" s="113"/>
      <c r="E35" s="114"/>
      <c r="F35" s="114"/>
      <c r="G35" s="114"/>
      <c r="H35" s="115"/>
      <c r="I35" s="27"/>
      <c r="J35" s="27"/>
    </row>
    <row r="36" spans="1:10" ht="35.25" thickTop="1" thickBot="1">
      <c r="A36" s="80" t="s">
        <v>34</v>
      </c>
      <c r="B36" s="81"/>
      <c r="C36" s="5" t="s">
        <v>3</v>
      </c>
      <c r="D36" s="116" t="s">
        <v>4</v>
      </c>
      <c r="E36" s="117" t="s">
        <v>5</v>
      </c>
      <c r="F36" s="84" t="s">
        <v>31</v>
      </c>
      <c r="G36" s="118" t="s">
        <v>7</v>
      </c>
      <c r="H36" s="86" t="s">
        <v>8</v>
      </c>
      <c r="I36" s="87" t="s">
        <v>9</v>
      </c>
      <c r="J36" s="87" t="s">
        <v>10</v>
      </c>
    </row>
    <row r="37" spans="1:10" ht="16.5" thickTop="1" thickBot="1">
      <c r="A37" s="80"/>
      <c r="B37" s="81"/>
      <c r="C37" s="14" t="s">
        <v>11</v>
      </c>
      <c r="D37" s="119" t="s">
        <v>12</v>
      </c>
      <c r="E37" s="120"/>
      <c r="F37" s="90" t="s">
        <v>12</v>
      </c>
      <c r="G37" s="121"/>
      <c r="H37" s="122" t="s">
        <v>12</v>
      </c>
      <c r="I37" s="92" t="s">
        <v>12</v>
      </c>
      <c r="J37" s="92" t="s">
        <v>12</v>
      </c>
    </row>
    <row r="38" spans="1:10" ht="17.25" thickTop="1" thickBot="1">
      <c r="A38" s="20">
        <v>400</v>
      </c>
      <c r="B38" s="43" t="s">
        <v>35</v>
      </c>
      <c r="C38" s="43"/>
      <c r="D38" s="123">
        <f>D39</f>
        <v>50255</v>
      </c>
      <c r="E38" s="123">
        <f t="shared" ref="E38:J38" si="6">E39</f>
        <v>114566</v>
      </c>
      <c r="F38" s="123">
        <f t="shared" si="6"/>
        <v>143713</v>
      </c>
      <c r="G38" s="123">
        <f t="shared" si="6"/>
        <v>298971</v>
      </c>
      <c r="H38" s="23">
        <f t="shared" si="6"/>
        <v>182460</v>
      </c>
      <c r="I38" s="123">
        <f t="shared" si="6"/>
        <v>0</v>
      </c>
      <c r="J38" s="93">
        <f t="shared" si="6"/>
        <v>0</v>
      </c>
    </row>
    <row r="39" spans="1:10" ht="17.25" thickTop="1" thickBot="1">
      <c r="A39" s="66">
        <v>450</v>
      </c>
      <c r="B39" s="67" t="s">
        <v>32</v>
      </c>
      <c r="C39" s="124"/>
      <c r="D39" s="125">
        <f>[1]príjmy!D143</f>
        <v>50255</v>
      </c>
      <c r="E39" s="125">
        <f>[1]príjmy!E143</f>
        <v>114566</v>
      </c>
      <c r="F39" s="125">
        <f>[1]príjmy!F143</f>
        <v>143713</v>
      </c>
      <c r="G39" s="126">
        <f>[1]príjmy!G143</f>
        <v>298971</v>
      </c>
      <c r="H39" s="127">
        <f>[1]príjmy!H143</f>
        <v>182460</v>
      </c>
      <c r="I39" s="128">
        <f>[1]príjmy!I143</f>
        <v>0</v>
      </c>
      <c r="J39" s="129">
        <f>[1]príjmy!J143</f>
        <v>0</v>
      </c>
    </row>
    <row r="40" spans="1:10" ht="17.25" thickTop="1" thickBot="1">
      <c r="A40" s="20">
        <v>500</v>
      </c>
      <c r="B40" s="43" t="s">
        <v>36</v>
      </c>
      <c r="C40" s="43"/>
      <c r="D40" s="93">
        <f>[1]príjmy!D170</f>
        <v>41601</v>
      </c>
      <c r="E40" s="93">
        <f>[1]príjmy!E170</f>
        <v>0</v>
      </c>
      <c r="F40" s="93">
        <f>[1]príjmy!F170</f>
        <v>0</v>
      </c>
      <c r="G40" s="123">
        <f>[1]príjmy!G170</f>
        <v>0</v>
      </c>
      <c r="H40" s="23">
        <f>[1]príjmy!H170</f>
        <v>0</v>
      </c>
      <c r="I40" s="93">
        <f>[1]príjmy!I170</f>
        <v>0</v>
      </c>
      <c r="J40" s="93">
        <f>[1]príjmy!J170</f>
        <v>0</v>
      </c>
    </row>
    <row r="41" spans="1:10" ht="17.25" thickTop="1" thickBot="1">
      <c r="A41" s="130">
        <v>510</v>
      </c>
      <c r="B41" s="26" t="s">
        <v>37</v>
      </c>
      <c r="C41" s="114">
        <v>52</v>
      </c>
      <c r="D41" s="38">
        <f>[1]príjmy!D172</f>
        <v>0</v>
      </c>
      <c r="E41" s="38">
        <f>[1]príjmy!E172</f>
        <v>0</v>
      </c>
      <c r="F41" s="131">
        <f>[1]príjmy!F172</f>
        <v>0</v>
      </c>
      <c r="G41" s="132">
        <f>[1]príjmy!G172</f>
        <v>0</v>
      </c>
      <c r="H41" s="127">
        <f>[1]príjmy!H172</f>
        <v>0</v>
      </c>
      <c r="I41" s="50">
        <f>[1]príjmy!I172</f>
        <v>0</v>
      </c>
      <c r="J41" s="133">
        <f>[1]príjmy!J172</f>
        <v>0</v>
      </c>
    </row>
    <row r="42" spans="1:10" ht="17.25" thickTop="1" thickBot="1">
      <c r="A42" s="130">
        <v>514</v>
      </c>
      <c r="B42" s="26" t="s">
        <v>38</v>
      </c>
      <c r="C42" s="114">
        <v>45</v>
      </c>
      <c r="D42" s="38">
        <f>[1]príjmy!D174</f>
        <v>41601</v>
      </c>
      <c r="E42" s="38">
        <f>[1]príjmy!E174</f>
        <v>0</v>
      </c>
      <c r="F42" s="134">
        <f>[1]príjmy!F174</f>
        <v>0</v>
      </c>
      <c r="G42" s="135">
        <f>[1]príjmy!G174</f>
        <v>0</v>
      </c>
      <c r="H42" s="127">
        <f>[1]príjmy!H174</f>
        <v>0</v>
      </c>
      <c r="I42" s="40">
        <f>[1]príjmy!I174</f>
        <v>0</v>
      </c>
      <c r="J42" s="136">
        <f>[1]príjmy!J174</f>
        <v>0</v>
      </c>
    </row>
    <row r="43" spans="1:10" ht="17.25" thickTop="1" thickBot="1">
      <c r="A43" s="74" t="s">
        <v>39</v>
      </c>
      <c r="B43" s="75"/>
      <c r="C43" s="75"/>
      <c r="D43" s="109">
        <f t="shared" ref="D43:J43" si="7">D38+D40</f>
        <v>91856</v>
      </c>
      <c r="E43" s="109">
        <f t="shared" si="7"/>
        <v>114566</v>
      </c>
      <c r="F43" s="109">
        <f t="shared" si="7"/>
        <v>143713</v>
      </c>
      <c r="G43" s="108">
        <f t="shared" si="7"/>
        <v>298971</v>
      </c>
      <c r="H43" s="77">
        <f t="shared" si="7"/>
        <v>182460</v>
      </c>
      <c r="I43" s="109">
        <f t="shared" si="7"/>
        <v>0</v>
      </c>
      <c r="J43" s="109">
        <f t="shared" si="7"/>
        <v>0</v>
      </c>
    </row>
    <row r="44" spans="1:10" ht="15.75" thickTop="1">
      <c r="A44" s="137"/>
      <c r="B44" s="138"/>
      <c r="C44" s="139"/>
      <c r="D44" s="140"/>
      <c r="E44" s="141"/>
      <c r="F44" s="141"/>
      <c r="G44" s="142"/>
      <c r="H44" s="143"/>
      <c r="I44" s="140"/>
      <c r="J44" s="138"/>
    </row>
    <row r="45" spans="1:10" ht="15.75" thickBot="1">
      <c r="A45" s="144"/>
      <c r="B45" s="145"/>
      <c r="C45" s="146"/>
      <c r="D45" s="147"/>
      <c r="E45" s="148"/>
      <c r="F45" s="149"/>
      <c r="G45" s="149"/>
      <c r="H45" s="150"/>
      <c r="I45" s="151"/>
      <c r="J45" s="152"/>
    </row>
    <row r="46" spans="1:10" ht="17.25" thickTop="1" thickBot="1">
      <c r="A46" s="153" t="s">
        <v>40</v>
      </c>
      <c r="B46" s="154"/>
      <c r="C46" s="155"/>
      <c r="D46" s="156">
        <f t="shared" ref="D46:J46" si="8">D25</f>
        <v>1754392</v>
      </c>
      <c r="E46" s="156">
        <f t="shared" si="8"/>
        <v>1916768</v>
      </c>
      <c r="F46" s="156">
        <f t="shared" si="8"/>
        <v>1768187</v>
      </c>
      <c r="G46" s="156">
        <f t="shared" si="8"/>
        <v>1887327</v>
      </c>
      <c r="H46" s="157">
        <f t="shared" si="8"/>
        <v>1921800</v>
      </c>
      <c r="I46" s="156">
        <f t="shared" si="8"/>
        <v>1914000</v>
      </c>
      <c r="J46" s="156">
        <f t="shared" si="8"/>
        <v>2024000</v>
      </c>
    </row>
    <row r="47" spans="1:10" ht="17.25" thickTop="1" thickBot="1">
      <c r="A47" s="153" t="s">
        <v>30</v>
      </c>
      <c r="B47" s="154"/>
      <c r="C47" s="155"/>
      <c r="D47" s="158">
        <f t="shared" ref="D47:J47" si="9">D34</f>
        <v>6160</v>
      </c>
      <c r="E47" s="158">
        <f t="shared" si="9"/>
        <v>0</v>
      </c>
      <c r="F47" s="158">
        <f t="shared" si="9"/>
        <v>34</v>
      </c>
      <c r="G47" s="158">
        <f t="shared" si="9"/>
        <v>194610</v>
      </c>
      <c r="H47" s="159">
        <f t="shared" si="9"/>
        <v>46740</v>
      </c>
      <c r="I47" s="158">
        <f t="shared" si="9"/>
        <v>0</v>
      </c>
      <c r="J47" s="158">
        <f t="shared" si="9"/>
        <v>0</v>
      </c>
    </row>
    <row r="48" spans="1:10" ht="17.25" thickTop="1" thickBot="1">
      <c r="A48" s="153" t="s">
        <v>41</v>
      </c>
      <c r="B48" s="154"/>
      <c r="C48" s="155"/>
      <c r="D48" s="158">
        <f t="shared" ref="D48:J48" si="10">D38</f>
        <v>50255</v>
      </c>
      <c r="E48" s="158">
        <f t="shared" si="10"/>
        <v>114566</v>
      </c>
      <c r="F48" s="158">
        <f t="shared" si="10"/>
        <v>143713</v>
      </c>
      <c r="G48" s="158">
        <f t="shared" si="10"/>
        <v>298971</v>
      </c>
      <c r="H48" s="159">
        <f t="shared" si="10"/>
        <v>182460</v>
      </c>
      <c r="I48" s="158">
        <f t="shared" si="10"/>
        <v>0</v>
      </c>
      <c r="J48" s="158">
        <f t="shared" si="10"/>
        <v>0</v>
      </c>
    </row>
    <row r="49" spans="1:10" ht="17.25" thickTop="1" thickBot="1">
      <c r="A49" s="153" t="s">
        <v>42</v>
      </c>
      <c r="B49" s="154"/>
      <c r="C49" s="155"/>
      <c r="D49" s="158">
        <f t="shared" ref="D49:J49" si="11">D40</f>
        <v>41601</v>
      </c>
      <c r="E49" s="158">
        <f t="shared" si="11"/>
        <v>0</v>
      </c>
      <c r="F49" s="158">
        <f t="shared" si="11"/>
        <v>0</v>
      </c>
      <c r="G49" s="158">
        <f t="shared" si="11"/>
        <v>0</v>
      </c>
      <c r="H49" s="159">
        <f t="shared" si="11"/>
        <v>0</v>
      </c>
      <c r="I49" s="158">
        <f t="shared" si="11"/>
        <v>0</v>
      </c>
      <c r="J49" s="158">
        <f t="shared" si="11"/>
        <v>0</v>
      </c>
    </row>
    <row r="50" spans="1:10" ht="17.25" thickTop="1" thickBot="1">
      <c r="A50" s="1168" t="s">
        <v>43</v>
      </c>
      <c r="B50" s="160"/>
      <c r="C50" s="160"/>
      <c r="D50" s="161">
        <f>D48+D47+D46+D49</f>
        <v>1852408</v>
      </c>
      <c r="E50" s="161">
        <f t="shared" ref="E50:J50" si="12">E48+E47+E46+E49</f>
        <v>2031334</v>
      </c>
      <c r="F50" s="161">
        <f t="shared" si="12"/>
        <v>1911934</v>
      </c>
      <c r="G50" s="161">
        <f t="shared" si="12"/>
        <v>2380908</v>
      </c>
      <c r="H50" s="64">
        <f t="shared" si="12"/>
        <v>2151000</v>
      </c>
      <c r="I50" s="161">
        <f t="shared" si="12"/>
        <v>1914000</v>
      </c>
      <c r="J50" s="161">
        <f t="shared" si="12"/>
        <v>2024000</v>
      </c>
    </row>
    <row r="51" spans="1:10" ht="15.75" thickTop="1"/>
  </sheetData>
  <pageMargins left="0.7" right="0.7" top="0.75" bottom="0.75" header="0.3" footer="0.3"/>
  <pageSetup paperSize="9" scale="93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C95C1-64EC-4DE2-B1BC-6B7ACBE08FD0}">
  <sheetPr>
    <pageSetUpPr fitToPage="1"/>
  </sheetPr>
  <dimension ref="A2:T41"/>
  <sheetViews>
    <sheetView workbookViewId="0">
      <selection activeCell="J12" sqref="J12"/>
    </sheetView>
  </sheetViews>
  <sheetFormatPr defaultRowHeight="15"/>
  <cols>
    <col min="1" max="1" width="4" customWidth="1"/>
    <col min="2" max="2" width="4.7109375" customWidth="1"/>
    <col min="3" max="3" width="7.140625" customWidth="1"/>
    <col min="4" max="4" width="5.7109375" customWidth="1"/>
    <col min="5" max="5" width="32.7109375" customWidth="1"/>
    <col min="6" max="6" width="12.42578125" customWidth="1"/>
    <col min="8" max="8" width="11.140625" customWidth="1"/>
    <col min="10" max="10" width="11.7109375" customWidth="1"/>
    <col min="15" max="15" width="11.42578125" customWidth="1"/>
    <col min="16" max="16" width="10.85546875" customWidth="1"/>
  </cols>
  <sheetData>
    <row r="2" spans="1:20" ht="15.75">
      <c r="A2" s="162"/>
      <c r="B2" s="163" t="s">
        <v>44</v>
      </c>
    </row>
    <row r="3" spans="1:20" ht="15.75" thickBot="1">
      <c r="A3" s="162"/>
      <c r="B3" s="164"/>
    </row>
    <row r="4" spans="1:20" ht="16.5" thickTop="1" thickBot="1">
      <c r="A4" s="165"/>
      <c r="B4" s="166"/>
      <c r="C4" s="166"/>
      <c r="D4" s="166"/>
      <c r="E4" s="166"/>
      <c r="F4" s="167"/>
      <c r="G4" s="168" t="s">
        <v>45</v>
      </c>
      <c r="H4" s="169"/>
      <c r="I4" s="170" t="s">
        <v>46</v>
      </c>
      <c r="J4" s="1170"/>
      <c r="K4" s="1169" t="s">
        <v>47</v>
      </c>
      <c r="L4" s="169"/>
      <c r="M4" s="168" t="s">
        <v>48</v>
      </c>
      <c r="N4" s="168"/>
      <c r="O4" s="171" t="s">
        <v>49</v>
      </c>
      <c r="P4" s="171"/>
      <c r="Q4" s="168" t="s">
        <v>50</v>
      </c>
      <c r="R4" s="169"/>
      <c r="S4" s="172" t="s">
        <v>51</v>
      </c>
      <c r="T4" s="173"/>
    </row>
    <row r="5" spans="1:20" ht="30" thickTop="1" thickBot="1">
      <c r="A5" s="174"/>
      <c r="B5" s="175"/>
      <c r="C5" s="176"/>
      <c r="D5" s="177"/>
      <c r="E5" s="178"/>
      <c r="F5" s="179"/>
      <c r="G5" s="180" t="s">
        <v>52</v>
      </c>
      <c r="H5" s="181" t="s">
        <v>53</v>
      </c>
      <c r="I5" s="182" t="s">
        <v>52</v>
      </c>
      <c r="J5" s="183" t="s">
        <v>53</v>
      </c>
      <c r="K5" s="184" t="s">
        <v>52</v>
      </c>
      <c r="L5" s="181" t="s">
        <v>53</v>
      </c>
      <c r="M5" s="184" t="s">
        <v>52</v>
      </c>
      <c r="N5" s="185" t="s">
        <v>53</v>
      </c>
      <c r="O5" s="186" t="s">
        <v>52</v>
      </c>
      <c r="P5" s="186" t="s">
        <v>54</v>
      </c>
      <c r="Q5" s="187" t="s">
        <v>52</v>
      </c>
      <c r="R5" s="188" t="s">
        <v>53</v>
      </c>
      <c r="S5" s="189" t="s">
        <v>52</v>
      </c>
      <c r="T5" s="190" t="s">
        <v>53</v>
      </c>
    </row>
    <row r="6" spans="1:20" ht="16.5" thickTop="1" thickBot="1">
      <c r="A6" s="191"/>
      <c r="B6" s="192" t="s">
        <v>55</v>
      </c>
      <c r="C6" s="193" t="s">
        <v>56</v>
      </c>
      <c r="D6" s="194"/>
      <c r="E6" s="195"/>
      <c r="F6" s="179"/>
      <c r="G6" s="196"/>
      <c r="H6" s="197"/>
      <c r="I6" s="198"/>
      <c r="J6" s="199"/>
      <c r="K6" s="200"/>
      <c r="L6" s="197"/>
      <c r="M6" s="200"/>
      <c r="N6" s="201"/>
      <c r="O6" s="186"/>
      <c r="P6" s="186"/>
      <c r="Q6" s="202"/>
      <c r="R6" s="203"/>
      <c r="S6" s="204"/>
      <c r="T6" s="205"/>
    </row>
    <row r="7" spans="1:20" ht="16.5" thickTop="1" thickBot="1">
      <c r="A7" s="206"/>
      <c r="B7" s="207" t="s">
        <v>57</v>
      </c>
      <c r="C7" s="208" t="s">
        <v>58</v>
      </c>
      <c r="D7" s="209"/>
      <c r="E7" s="210" t="s">
        <v>59</v>
      </c>
      <c r="F7" s="211"/>
      <c r="G7" s="196"/>
      <c r="H7" s="197"/>
      <c r="I7" s="198"/>
      <c r="J7" s="199"/>
      <c r="K7" s="200"/>
      <c r="L7" s="197"/>
      <c r="M7" s="200"/>
      <c r="N7" s="201"/>
      <c r="O7" s="186"/>
      <c r="P7" s="186"/>
      <c r="Q7" s="202"/>
      <c r="R7" s="203"/>
      <c r="S7" s="204"/>
      <c r="T7" s="205"/>
    </row>
    <row r="8" spans="1:20" ht="16.5" thickTop="1" thickBot="1">
      <c r="A8" s="206"/>
      <c r="B8" s="207"/>
      <c r="C8" s="208"/>
      <c r="D8" s="209"/>
      <c r="E8" s="210"/>
      <c r="F8" s="212" t="s">
        <v>60</v>
      </c>
      <c r="G8" s="213"/>
      <c r="H8" s="213"/>
      <c r="I8" s="214"/>
      <c r="J8" s="214"/>
      <c r="K8" s="213"/>
      <c r="L8" s="213"/>
      <c r="M8" s="213"/>
      <c r="N8" s="215"/>
      <c r="O8" s="216"/>
      <c r="P8" s="216"/>
      <c r="Q8" s="217"/>
      <c r="R8" s="218"/>
      <c r="S8" s="218"/>
      <c r="T8" s="218"/>
    </row>
    <row r="9" spans="1:20" ht="16.5" thickTop="1" thickBot="1">
      <c r="A9" s="219"/>
      <c r="B9" s="220" t="s">
        <v>61</v>
      </c>
      <c r="C9" s="221"/>
      <c r="D9" s="222"/>
      <c r="E9" s="222"/>
      <c r="F9" s="222"/>
      <c r="G9" s="223">
        <f t="shared" ref="G9:O9" si="0">G10+G21+G29+G32+G35+G24+G42</f>
        <v>278727</v>
      </c>
      <c r="H9" s="223">
        <f t="shared" si="0"/>
        <v>3</v>
      </c>
      <c r="I9" s="223">
        <f t="shared" si="0"/>
        <v>297952</v>
      </c>
      <c r="J9" s="223">
        <f t="shared" si="0"/>
        <v>0</v>
      </c>
      <c r="K9" s="223">
        <f t="shared" si="0"/>
        <v>397911</v>
      </c>
      <c r="L9" s="223">
        <f t="shared" si="0"/>
        <v>0</v>
      </c>
      <c r="M9" s="223">
        <f t="shared" si="0"/>
        <v>398733</v>
      </c>
      <c r="N9" s="223">
        <f t="shared" si="0"/>
        <v>0</v>
      </c>
      <c r="O9" s="224">
        <f t="shared" si="0"/>
        <v>465373</v>
      </c>
      <c r="P9" s="224">
        <f>P10+P21+P29+P32+P35+P24+P42+P38</f>
        <v>100000</v>
      </c>
      <c r="Q9" s="225">
        <f>Q10+Q21+Q29+Q32+Q35+Q24+Q42+Q38</f>
        <v>450773</v>
      </c>
      <c r="R9" s="225">
        <f>R10+R21+R29+R32+R35+R24+R42+R38</f>
        <v>0</v>
      </c>
      <c r="S9" s="225">
        <f>S10+S21+S29+S32+S35+S24+S42+S38</f>
        <v>450173</v>
      </c>
      <c r="T9" s="225">
        <f>T10+T21+T29+T32+T35+T24+T42+T38</f>
        <v>0</v>
      </c>
    </row>
    <row r="10" spans="1:20" ht="17.25" thickTop="1" thickBot="1">
      <c r="A10" s="219"/>
      <c r="B10" s="226">
        <v>1</v>
      </c>
      <c r="C10" s="227" t="s">
        <v>62</v>
      </c>
      <c r="D10" s="228"/>
      <c r="E10" s="228"/>
      <c r="F10" s="229"/>
      <c r="G10" s="230">
        <f t="shared" ref="G10:T10" si="1">G11</f>
        <v>270884</v>
      </c>
      <c r="H10" s="231">
        <f t="shared" si="1"/>
        <v>3</v>
      </c>
      <c r="I10" s="231">
        <f t="shared" si="1"/>
        <v>285908</v>
      </c>
      <c r="J10" s="231">
        <f t="shared" si="1"/>
        <v>0</v>
      </c>
      <c r="K10" s="231">
        <f t="shared" si="1"/>
        <v>385811</v>
      </c>
      <c r="L10" s="231">
        <f t="shared" si="1"/>
        <v>0</v>
      </c>
      <c r="M10" s="231">
        <f t="shared" si="1"/>
        <v>388706</v>
      </c>
      <c r="N10" s="232">
        <f t="shared" si="1"/>
        <v>0</v>
      </c>
      <c r="O10" s="233" t="str">
        <f t="shared" si="1"/>
        <v>453573</v>
      </c>
      <c r="P10" s="234">
        <f t="shared" si="1"/>
        <v>100000</v>
      </c>
      <c r="Q10" s="235">
        <f t="shared" si="1"/>
        <v>428573</v>
      </c>
      <c r="R10" s="236">
        <f t="shared" si="1"/>
        <v>0</v>
      </c>
      <c r="S10" s="236">
        <f t="shared" si="1"/>
        <v>428573</v>
      </c>
      <c r="T10" s="237">
        <f t="shared" si="1"/>
        <v>0</v>
      </c>
    </row>
    <row r="11" spans="1:20" ht="17.25" thickTop="1" thickBot="1">
      <c r="A11" s="219"/>
      <c r="B11" s="238"/>
      <c r="C11" s="239" t="s">
        <v>63</v>
      </c>
      <c r="D11" s="240" t="s">
        <v>64</v>
      </c>
      <c r="E11" s="240"/>
      <c r="F11" s="240"/>
      <c r="G11" s="241">
        <f t="shared" ref="G11:N11" si="2">G12+G14+G16+G15+G13+G18+G19</f>
        <v>270884</v>
      </c>
      <c r="H11" s="242">
        <f t="shared" si="2"/>
        <v>3</v>
      </c>
      <c r="I11" s="242">
        <f t="shared" si="2"/>
        <v>285908</v>
      </c>
      <c r="J11" s="242">
        <f t="shared" si="2"/>
        <v>0</v>
      </c>
      <c r="K11" s="242">
        <f t="shared" si="2"/>
        <v>385811</v>
      </c>
      <c r="L11" s="242">
        <f t="shared" si="2"/>
        <v>0</v>
      </c>
      <c r="M11" s="242">
        <f t="shared" si="2"/>
        <v>388706</v>
      </c>
      <c r="N11" s="243">
        <f t="shared" si="2"/>
        <v>0</v>
      </c>
      <c r="O11" s="244" t="s">
        <v>65</v>
      </c>
      <c r="P11" s="244">
        <f>P12+P14+P16+P15+P13+P18+P19</f>
        <v>100000</v>
      </c>
      <c r="Q11" s="241">
        <f>Q12+Q14+Q16+Q15+Q13+Q18+Q19</f>
        <v>428573</v>
      </c>
      <c r="R11" s="242">
        <f>R12+R14+R16+R15+R13+R18+R19</f>
        <v>0</v>
      </c>
      <c r="S11" s="242">
        <f>S12+S14+S16+S15+S13+S18+S19</f>
        <v>428573</v>
      </c>
      <c r="T11" s="245"/>
    </row>
    <row r="12" spans="1:20" ht="17.25" thickTop="1" thickBot="1">
      <c r="A12" s="219"/>
      <c r="B12" s="238"/>
      <c r="C12" s="246"/>
      <c r="D12" s="247" t="s">
        <v>66</v>
      </c>
      <c r="E12" s="248" t="s">
        <v>67</v>
      </c>
      <c r="F12" s="248">
        <v>41</v>
      </c>
      <c r="G12" s="249" t="s">
        <v>68</v>
      </c>
      <c r="H12" s="250" t="s">
        <v>69</v>
      </c>
      <c r="I12" s="251">
        <v>152610</v>
      </c>
      <c r="J12" s="252">
        <v>0</v>
      </c>
      <c r="K12" s="253">
        <v>218800</v>
      </c>
      <c r="L12" s="252">
        <v>0</v>
      </c>
      <c r="M12" s="253">
        <v>210000</v>
      </c>
      <c r="N12" s="254">
        <v>0</v>
      </c>
      <c r="O12" s="255">
        <v>220000</v>
      </c>
      <c r="P12" s="256">
        <v>0</v>
      </c>
      <c r="Q12" s="257">
        <v>215000</v>
      </c>
      <c r="R12" s="258">
        <v>0</v>
      </c>
      <c r="S12" s="259">
        <v>215000</v>
      </c>
      <c r="T12" s="260"/>
    </row>
    <row r="13" spans="1:20" ht="17.25" thickTop="1" thickBot="1">
      <c r="A13" s="219"/>
      <c r="B13" s="238"/>
      <c r="C13" s="246"/>
      <c r="D13" s="247" t="s">
        <v>66</v>
      </c>
      <c r="E13" s="248" t="s">
        <v>70</v>
      </c>
      <c r="F13" s="261" t="s">
        <v>71</v>
      </c>
      <c r="G13" s="249" t="s">
        <v>72</v>
      </c>
      <c r="H13" s="250" t="s">
        <v>69</v>
      </c>
      <c r="I13" s="251">
        <v>0</v>
      </c>
      <c r="J13" s="252">
        <v>0</v>
      </c>
      <c r="K13" s="253">
        <v>0</v>
      </c>
      <c r="L13" s="252">
        <v>0</v>
      </c>
      <c r="M13" s="253">
        <v>2691</v>
      </c>
      <c r="N13" s="254">
        <v>0</v>
      </c>
      <c r="O13" s="255">
        <v>0</v>
      </c>
      <c r="P13" s="256">
        <v>0</v>
      </c>
      <c r="Q13" s="257">
        <v>0</v>
      </c>
      <c r="R13" s="258">
        <v>0</v>
      </c>
      <c r="S13" s="259">
        <v>0</v>
      </c>
      <c r="T13" s="260">
        <v>0</v>
      </c>
    </row>
    <row r="14" spans="1:20" ht="17.25" thickTop="1" thickBot="1">
      <c r="A14" s="219"/>
      <c r="B14" s="238"/>
      <c r="C14" s="246"/>
      <c r="D14" s="247" t="s">
        <v>73</v>
      </c>
      <c r="E14" s="248" t="s">
        <v>74</v>
      </c>
      <c r="F14" s="261">
        <v>41</v>
      </c>
      <c r="G14" s="249" t="s">
        <v>75</v>
      </c>
      <c r="H14" s="250" t="s">
        <v>69</v>
      </c>
      <c r="I14" s="251">
        <v>58311</v>
      </c>
      <c r="J14" s="252">
        <v>0</v>
      </c>
      <c r="K14" s="253">
        <v>78950</v>
      </c>
      <c r="L14" s="252">
        <v>0</v>
      </c>
      <c r="M14" s="253">
        <v>70000</v>
      </c>
      <c r="N14" s="254">
        <v>0</v>
      </c>
      <c r="O14" s="255">
        <v>82000</v>
      </c>
      <c r="P14" s="256">
        <v>0</v>
      </c>
      <c r="Q14" s="257">
        <v>82000</v>
      </c>
      <c r="R14" s="258">
        <v>0</v>
      </c>
      <c r="S14" s="259">
        <v>82000</v>
      </c>
      <c r="T14" s="260">
        <v>0</v>
      </c>
    </row>
    <row r="15" spans="1:20" ht="17.25" thickTop="1" thickBot="1">
      <c r="A15" s="219"/>
      <c r="B15" s="238"/>
      <c r="C15" s="246"/>
      <c r="D15" s="247" t="s">
        <v>73</v>
      </c>
      <c r="E15" s="248" t="s">
        <v>76</v>
      </c>
      <c r="F15" s="261" t="s">
        <v>71</v>
      </c>
      <c r="G15" s="249" t="s">
        <v>69</v>
      </c>
      <c r="H15" s="250" t="s">
        <v>69</v>
      </c>
      <c r="I15" s="251">
        <v>0</v>
      </c>
      <c r="J15" s="252">
        <v>0</v>
      </c>
      <c r="K15" s="253">
        <v>0</v>
      </c>
      <c r="L15" s="252">
        <v>0</v>
      </c>
      <c r="M15" s="253">
        <v>0</v>
      </c>
      <c r="N15" s="254">
        <v>0</v>
      </c>
      <c r="O15" s="255">
        <v>0</v>
      </c>
      <c r="P15" s="256">
        <v>0</v>
      </c>
      <c r="Q15" s="257">
        <v>0</v>
      </c>
      <c r="R15" s="258">
        <v>0</v>
      </c>
      <c r="S15" s="259">
        <v>0</v>
      </c>
      <c r="T15" s="260">
        <v>0</v>
      </c>
    </row>
    <row r="16" spans="1:20" ht="17.25" thickTop="1" thickBot="1">
      <c r="A16" s="219"/>
      <c r="B16" s="238"/>
      <c r="C16" s="246"/>
      <c r="D16" s="247" t="s">
        <v>77</v>
      </c>
      <c r="E16" s="248" t="s">
        <v>78</v>
      </c>
      <c r="F16" s="248">
        <v>41</v>
      </c>
      <c r="G16" s="249" t="s">
        <v>79</v>
      </c>
      <c r="H16" s="250" t="s">
        <v>69</v>
      </c>
      <c r="I16" s="251">
        <v>74069</v>
      </c>
      <c r="J16" s="252">
        <v>0</v>
      </c>
      <c r="K16" s="253">
        <v>69961</v>
      </c>
      <c r="L16" s="252">
        <v>0</v>
      </c>
      <c r="M16" s="253">
        <v>84000</v>
      </c>
      <c r="N16" s="254">
        <v>0</v>
      </c>
      <c r="O16" s="262">
        <v>100573</v>
      </c>
      <c r="P16" s="262">
        <v>0</v>
      </c>
      <c r="Q16" s="263">
        <v>130573</v>
      </c>
      <c r="R16" s="264">
        <v>0</v>
      </c>
      <c r="S16" s="264">
        <v>130573</v>
      </c>
      <c r="T16" s="265">
        <v>0</v>
      </c>
    </row>
    <row r="17" spans="1:20" ht="17.25" thickTop="1" thickBot="1">
      <c r="A17" s="219"/>
      <c r="B17" s="238"/>
      <c r="C17" s="246"/>
      <c r="D17" s="247" t="s">
        <v>77</v>
      </c>
      <c r="E17" s="248" t="s">
        <v>80</v>
      </c>
      <c r="F17" s="248">
        <v>46</v>
      </c>
      <c r="G17" s="249" t="s">
        <v>69</v>
      </c>
      <c r="H17" s="250" t="s">
        <v>69</v>
      </c>
      <c r="I17" s="251">
        <v>0</v>
      </c>
      <c r="J17" s="252">
        <v>0</v>
      </c>
      <c r="K17" s="253">
        <v>0</v>
      </c>
      <c r="L17" s="252">
        <v>0</v>
      </c>
      <c r="M17" s="253">
        <v>0</v>
      </c>
      <c r="N17" s="254">
        <v>0</v>
      </c>
      <c r="O17" s="262">
        <v>50000</v>
      </c>
      <c r="P17" s="262">
        <v>0</v>
      </c>
      <c r="Q17" s="263">
        <v>0</v>
      </c>
      <c r="R17" s="264"/>
      <c r="S17" s="264"/>
      <c r="T17" s="265"/>
    </row>
    <row r="18" spans="1:20" ht="17.25" thickTop="1" thickBot="1">
      <c r="A18" s="219"/>
      <c r="B18" s="238"/>
      <c r="C18" s="246"/>
      <c r="D18" s="247" t="s">
        <v>81</v>
      </c>
      <c r="E18" s="248" t="s">
        <v>82</v>
      </c>
      <c r="F18" s="248">
        <v>41</v>
      </c>
      <c r="G18" s="249" t="s">
        <v>83</v>
      </c>
      <c r="H18" s="250" t="s">
        <v>69</v>
      </c>
      <c r="I18" s="251">
        <v>918</v>
      </c>
      <c r="J18" s="252">
        <v>0</v>
      </c>
      <c r="K18" s="253">
        <v>18100</v>
      </c>
      <c r="L18" s="252">
        <v>0</v>
      </c>
      <c r="M18" s="253">
        <v>22000</v>
      </c>
      <c r="N18" s="254">
        <v>0</v>
      </c>
      <c r="O18" s="255">
        <v>1000</v>
      </c>
      <c r="P18" s="256">
        <v>0</v>
      </c>
      <c r="Q18" s="257">
        <v>1000</v>
      </c>
      <c r="R18" s="258">
        <v>0</v>
      </c>
      <c r="S18" s="259">
        <v>1000</v>
      </c>
      <c r="T18" s="260">
        <v>0</v>
      </c>
    </row>
    <row r="19" spans="1:20" ht="17.25" thickTop="1" thickBot="1">
      <c r="A19" s="219"/>
      <c r="B19" s="238"/>
      <c r="C19" s="246"/>
      <c r="D19" s="247" t="s">
        <v>84</v>
      </c>
      <c r="E19" s="248" t="s">
        <v>85</v>
      </c>
      <c r="F19" s="248">
        <v>43.46</v>
      </c>
      <c r="G19" s="249" t="s">
        <v>69</v>
      </c>
      <c r="H19" s="250" t="s">
        <v>86</v>
      </c>
      <c r="I19" s="251">
        <v>0</v>
      </c>
      <c r="J19" s="252">
        <v>0</v>
      </c>
      <c r="K19" s="253">
        <v>0</v>
      </c>
      <c r="L19" s="252">
        <v>0</v>
      </c>
      <c r="M19" s="253">
        <v>15</v>
      </c>
      <c r="N19" s="254">
        <v>0</v>
      </c>
      <c r="O19" s="255">
        <v>0</v>
      </c>
      <c r="P19" s="256">
        <v>100000</v>
      </c>
      <c r="Q19" s="257">
        <v>0</v>
      </c>
      <c r="R19" s="258">
        <v>0</v>
      </c>
      <c r="S19" s="259">
        <v>0</v>
      </c>
      <c r="T19" s="260">
        <v>0</v>
      </c>
    </row>
    <row r="20" spans="1:20" ht="17.25" thickTop="1" thickBot="1">
      <c r="A20" s="219"/>
      <c r="B20" s="238"/>
      <c r="C20" s="246"/>
      <c r="D20" s="247" t="s">
        <v>87</v>
      </c>
      <c r="E20" s="266" t="s">
        <v>88</v>
      </c>
      <c r="F20" s="248">
        <v>71</v>
      </c>
      <c r="G20" s="249" t="s">
        <v>69</v>
      </c>
      <c r="H20" s="250" t="s">
        <v>69</v>
      </c>
      <c r="I20" s="251">
        <v>6</v>
      </c>
      <c r="J20" s="252">
        <v>0</v>
      </c>
      <c r="K20" s="253">
        <v>0</v>
      </c>
      <c r="L20" s="252">
        <v>0</v>
      </c>
      <c r="M20" s="253">
        <v>2</v>
      </c>
      <c r="N20" s="254">
        <v>0</v>
      </c>
      <c r="O20" s="255">
        <v>0</v>
      </c>
      <c r="P20" s="256">
        <v>0</v>
      </c>
      <c r="Q20" s="257">
        <v>0</v>
      </c>
      <c r="R20" s="258">
        <v>0</v>
      </c>
      <c r="S20" s="259">
        <v>0</v>
      </c>
      <c r="T20" s="260">
        <v>0</v>
      </c>
    </row>
    <row r="21" spans="1:20" ht="17.25" thickTop="1" thickBot="1">
      <c r="A21" s="219"/>
      <c r="B21" s="226">
        <v>2</v>
      </c>
      <c r="C21" s="227" t="s">
        <v>89</v>
      </c>
      <c r="D21" s="228"/>
      <c r="E21" s="228"/>
      <c r="F21" s="228"/>
      <c r="G21" s="267" t="str">
        <f t="shared" ref="G21:T22" si="3">G22</f>
        <v>4987</v>
      </c>
      <c r="H21" s="268" t="str">
        <f t="shared" si="3"/>
        <v>0</v>
      </c>
      <c r="I21" s="268">
        <f t="shared" si="3"/>
        <v>8511</v>
      </c>
      <c r="J21" s="269">
        <f t="shared" si="3"/>
        <v>0</v>
      </c>
      <c r="K21" s="269">
        <f t="shared" si="3"/>
        <v>8000</v>
      </c>
      <c r="L21" s="269">
        <f t="shared" si="3"/>
        <v>0</v>
      </c>
      <c r="M21" s="269">
        <f t="shared" si="3"/>
        <v>7000</v>
      </c>
      <c r="N21" s="270">
        <f t="shared" si="3"/>
        <v>0</v>
      </c>
      <c r="O21" s="233">
        <f t="shared" si="3"/>
        <v>8000</v>
      </c>
      <c r="P21" s="233">
        <f t="shared" si="3"/>
        <v>0</v>
      </c>
      <c r="Q21" s="271">
        <f t="shared" si="3"/>
        <v>8000</v>
      </c>
      <c r="R21" s="269">
        <f t="shared" si="3"/>
        <v>0</v>
      </c>
      <c r="S21" s="269">
        <f t="shared" si="3"/>
        <v>8000</v>
      </c>
      <c r="T21" s="272">
        <f t="shared" si="3"/>
        <v>0</v>
      </c>
    </row>
    <row r="22" spans="1:20" ht="17.25" thickTop="1" thickBot="1">
      <c r="A22" s="219"/>
      <c r="B22" s="238"/>
      <c r="C22" s="239" t="s">
        <v>90</v>
      </c>
      <c r="D22" s="240" t="s">
        <v>91</v>
      </c>
      <c r="E22" s="240"/>
      <c r="F22" s="240"/>
      <c r="G22" s="273" t="str">
        <f t="shared" si="3"/>
        <v>4987</v>
      </c>
      <c r="H22" s="274" t="str">
        <f t="shared" si="3"/>
        <v>0</v>
      </c>
      <c r="I22" s="274">
        <f t="shared" si="3"/>
        <v>8511</v>
      </c>
      <c r="J22" s="242">
        <f t="shared" si="3"/>
        <v>0</v>
      </c>
      <c r="K22" s="242">
        <f t="shared" si="3"/>
        <v>8000</v>
      </c>
      <c r="L22" s="242">
        <f t="shared" si="3"/>
        <v>0</v>
      </c>
      <c r="M22" s="242">
        <f t="shared" si="3"/>
        <v>7000</v>
      </c>
      <c r="N22" s="243">
        <f t="shared" si="3"/>
        <v>0</v>
      </c>
      <c r="O22" s="244">
        <f t="shared" si="3"/>
        <v>8000</v>
      </c>
      <c r="P22" s="244">
        <f t="shared" si="3"/>
        <v>0</v>
      </c>
      <c r="Q22" s="241">
        <f t="shared" si="3"/>
        <v>8000</v>
      </c>
      <c r="R22" s="242">
        <f t="shared" si="3"/>
        <v>0</v>
      </c>
      <c r="S22" s="242">
        <f t="shared" si="3"/>
        <v>8000</v>
      </c>
      <c r="T22" s="245">
        <f t="shared" si="3"/>
        <v>0</v>
      </c>
    </row>
    <row r="23" spans="1:20" ht="17.25" thickTop="1" thickBot="1">
      <c r="A23" s="219"/>
      <c r="B23" s="275"/>
      <c r="C23" s="246"/>
      <c r="D23" s="248">
        <v>640</v>
      </c>
      <c r="E23" s="248" t="s">
        <v>92</v>
      </c>
      <c r="F23" s="248">
        <v>41</v>
      </c>
      <c r="G23" s="276" t="s">
        <v>93</v>
      </c>
      <c r="H23" s="250" t="s">
        <v>69</v>
      </c>
      <c r="I23" s="277">
        <v>8511</v>
      </c>
      <c r="J23" s="278">
        <v>0</v>
      </c>
      <c r="K23" s="278">
        <v>8000</v>
      </c>
      <c r="L23" s="278">
        <v>0</v>
      </c>
      <c r="M23" s="278">
        <v>7000</v>
      </c>
      <c r="N23" s="279">
        <v>0</v>
      </c>
      <c r="O23" s="280">
        <v>8000</v>
      </c>
      <c r="P23" s="280">
        <v>0</v>
      </c>
      <c r="Q23" s="281">
        <v>8000</v>
      </c>
      <c r="R23" s="282">
        <v>0</v>
      </c>
      <c r="S23" s="282">
        <v>8000</v>
      </c>
      <c r="T23" s="283">
        <v>0</v>
      </c>
    </row>
    <row r="24" spans="1:20" ht="17.25" thickTop="1" thickBot="1">
      <c r="A24" s="219"/>
      <c r="B24" s="226">
        <v>3</v>
      </c>
      <c r="C24" s="227" t="s">
        <v>94</v>
      </c>
      <c r="D24" s="228"/>
      <c r="E24" s="228"/>
      <c r="F24" s="228"/>
      <c r="G24" s="284">
        <f t="shared" ref="G24:T24" si="4">G25</f>
        <v>815</v>
      </c>
      <c r="H24" s="285">
        <f t="shared" si="4"/>
        <v>0</v>
      </c>
      <c r="I24" s="285">
        <f t="shared" si="4"/>
        <v>731</v>
      </c>
      <c r="J24" s="286">
        <f t="shared" si="4"/>
        <v>0</v>
      </c>
      <c r="K24" s="286">
        <f t="shared" si="4"/>
        <v>1300</v>
      </c>
      <c r="L24" s="286">
        <f t="shared" si="4"/>
        <v>0</v>
      </c>
      <c r="M24" s="286">
        <f t="shared" si="4"/>
        <v>787</v>
      </c>
      <c r="N24" s="287">
        <f t="shared" si="4"/>
        <v>0</v>
      </c>
      <c r="O24" s="288">
        <f t="shared" si="4"/>
        <v>1300</v>
      </c>
      <c r="P24" s="288">
        <f t="shared" si="4"/>
        <v>0</v>
      </c>
      <c r="Q24" s="289">
        <f t="shared" si="4"/>
        <v>1300</v>
      </c>
      <c r="R24" s="286">
        <f t="shared" si="4"/>
        <v>0</v>
      </c>
      <c r="S24" s="286">
        <f t="shared" si="4"/>
        <v>1300</v>
      </c>
      <c r="T24" s="290">
        <f t="shared" si="4"/>
        <v>0</v>
      </c>
    </row>
    <row r="25" spans="1:20" ht="17.25" thickTop="1" thickBot="1">
      <c r="A25" s="219"/>
      <c r="B25" s="291"/>
      <c r="C25" s="239" t="s">
        <v>95</v>
      </c>
      <c r="D25" s="240" t="s">
        <v>64</v>
      </c>
      <c r="E25" s="292"/>
      <c r="F25" s="292"/>
      <c r="G25" s="273">
        <f t="shared" ref="G25:T25" si="5">G26+G27+G28</f>
        <v>815</v>
      </c>
      <c r="H25" s="274">
        <f t="shared" si="5"/>
        <v>0</v>
      </c>
      <c r="I25" s="274">
        <f t="shared" si="5"/>
        <v>731</v>
      </c>
      <c r="J25" s="242">
        <f t="shared" si="5"/>
        <v>0</v>
      </c>
      <c r="K25" s="242">
        <f t="shared" si="5"/>
        <v>1300</v>
      </c>
      <c r="L25" s="242">
        <f t="shared" si="5"/>
        <v>0</v>
      </c>
      <c r="M25" s="242">
        <f t="shared" si="5"/>
        <v>787</v>
      </c>
      <c r="N25" s="243">
        <f t="shared" si="5"/>
        <v>0</v>
      </c>
      <c r="O25" s="244">
        <f t="shared" si="5"/>
        <v>1300</v>
      </c>
      <c r="P25" s="244">
        <f t="shared" si="5"/>
        <v>0</v>
      </c>
      <c r="Q25" s="241">
        <f t="shared" si="5"/>
        <v>1300</v>
      </c>
      <c r="R25" s="242">
        <f t="shared" si="5"/>
        <v>0</v>
      </c>
      <c r="S25" s="242">
        <f t="shared" si="5"/>
        <v>1300</v>
      </c>
      <c r="T25" s="245">
        <f t="shared" si="5"/>
        <v>0</v>
      </c>
    </row>
    <row r="26" spans="1:20" ht="17.25" thickTop="1" thickBot="1">
      <c r="A26" s="219"/>
      <c r="B26" s="238"/>
      <c r="C26" s="246"/>
      <c r="D26" s="247" t="s">
        <v>66</v>
      </c>
      <c r="E26" s="248" t="s">
        <v>67</v>
      </c>
      <c r="F26" s="248">
        <v>41</v>
      </c>
      <c r="G26" s="276" t="s">
        <v>73</v>
      </c>
      <c r="H26" s="250" t="s">
        <v>69</v>
      </c>
      <c r="I26" s="293">
        <v>565</v>
      </c>
      <c r="J26" s="252">
        <v>0</v>
      </c>
      <c r="K26" s="252">
        <v>960</v>
      </c>
      <c r="L26" s="252">
        <v>0</v>
      </c>
      <c r="M26" s="252">
        <v>575</v>
      </c>
      <c r="N26" s="254">
        <v>0</v>
      </c>
      <c r="O26" s="256">
        <v>960</v>
      </c>
      <c r="P26" s="256">
        <v>0</v>
      </c>
      <c r="Q26" s="294">
        <v>960</v>
      </c>
      <c r="R26" s="258">
        <v>0</v>
      </c>
      <c r="S26" s="258">
        <v>960</v>
      </c>
      <c r="T26" s="260">
        <v>0</v>
      </c>
    </row>
    <row r="27" spans="1:20" ht="17.25" thickTop="1" thickBot="1">
      <c r="A27" s="219"/>
      <c r="B27" s="238"/>
      <c r="C27" s="246"/>
      <c r="D27" s="247" t="s">
        <v>73</v>
      </c>
      <c r="E27" s="248" t="s">
        <v>74</v>
      </c>
      <c r="F27" s="248">
        <v>41</v>
      </c>
      <c r="G27" s="276" t="s">
        <v>96</v>
      </c>
      <c r="H27" s="250" t="s">
        <v>69</v>
      </c>
      <c r="I27" s="293">
        <v>166</v>
      </c>
      <c r="J27" s="252">
        <v>0</v>
      </c>
      <c r="K27" s="252">
        <v>340</v>
      </c>
      <c r="L27" s="252">
        <v>0</v>
      </c>
      <c r="M27" s="252">
        <v>202</v>
      </c>
      <c r="N27" s="254">
        <v>0</v>
      </c>
      <c r="O27" s="256">
        <v>340</v>
      </c>
      <c r="P27" s="256">
        <v>0</v>
      </c>
      <c r="Q27" s="294">
        <v>340</v>
      </c>
      <c r="R27" s="258">
        <v>0</v>
      </c>
      <c r="S27" s="258">
        <v>340</v>
      </c>
      <c r="T27" s="260">
        <v>0</v>
      </c>
    </row>
    <row r="28" spans="1:20" ht="17.25" thickTop="1" thickBot="1">
      <c r="A28" s="219"/>
      <c r="B28" s="238"/>
      <c r="C28" s="246"/>
      <c r="D28" s="247" t="s">
        <v>81</v>
      </c>
      <c r="E28" s="248" t="s">
        <v>97</v>
      </c>
      <c r="F28" s="248">
        <v>41</v>
      </c>
      <c r="G28" s="276" t="s">
        <v>69</v>
      </c>
      <c r="H28" s="250" t="s">
        <v>69</v>
      </c>
      <c r="I28" s="293">
        <v>0</v>
      </c>
      <c r="J28" s="252">
        <v>0</v>
      </c>
      <c r="K28" s="252">
        <v>0</v>
      </c>
      <c r="L28" s="252">
        <v>0</v>
      </c>
      <c r="M28" s="252">
        <v>10</v>
      </c>
      <c r="N28" s="254">
        <v>0</v>
      </c>
      <c r="O28" s="256">
        <v>0</v>
      </c>
      <c r="P28" s="256">
        <v>0</v>
      </c>
      <c r="Q28" s="294">
        <v>0</v>
      </c>
      <c r="R28" s="258">
        <v>0</v>
      </c>
      <c r="S28" s="258">
        <v>0</v>
      </c>
      <c r="T28" s="260">
        <v>0</v>
      </c>
    </row>
    <row r="29" spans="1:20" ht="17.25" thickTop="1" thickBot="1">
      <c r="A29" s="219"/>
      <c r="B29" s="226">
        <v>4</v>
      </c>
      <c r="C29" s="227" t="s">
        <v>98</v>
      </c>
      <c r="D29" s="228"/>
      <c r="E29" s="228"/>
      <c r="F29" s="228"/>
      <c r="G29" s="284" t="str">
        <f t="shared" ref="G29:T30" si="6">G30</f>
        <v>0</v>
      </c>
      <c r="H29" s="285" t="str">
        <f t="shared" si="6"/>
        <v>0</v>
      </c>
      <c r="I29" s="285">
        <f t="shared" si="6"/>
        <v>1140</v>
      </c>
      <c r="J29" s="286">
        <f t="shared" si="6"/>
        <v>0</v>
      </c>
      <c r="K29" s="286">
        <f t="shared" si="6"/>
        <v>1200</v>
      </c>
      <c r="L29" s="286">
        <f t="shared" si="6"/>
        <v>0</v>
      </c>
      <c r="M29" s="286">
        <f t="shared" si="6"/>
        <v>1140</v>
      </c>
      <c r="N29" s="287">
        <f t="shared" si="6"/>
        <v>0</v>
      </c>
      <c r="O29" s="288">
        <f t="shared" si="6"/>
        <v>1200</v>
      </c>
      <c r="P29" s="288">
        <f t="shared" si="6"/>
        <v>0</v>
      </c>
      <c r="Q29" s="289">
        <f t="shared" si="6"/>
        <v>1200</v>
      </c>
      <c r="R29" s="286">
        <f t="shared" si="6"/>
        <v>0</v>
      </c>
      <c r="S29" s="286">
        <f t="shared" si="6"/>
        <v>1200</v>
      </c>
      <c r="T29" s="290">
        <f t="shared" si="6"/>
        <v>0</v>
      </c>
    </row>
    <row r="30" spans="1:20" ht="17.25" thickTop="1" thickBot="1">
      <c r="A30" s="219"/>
      <c r="B30" s="238"/>
      <c r="C30" s="239" t="s">
        <v>95</v>
      </c>
      <c r="D30" s="240" t="s">
        <v>99</v>
      </c>
      <c r="E30" s="240"/>
      <c r="F30" s="240"/>
      <c r="G30" s="273" t="str">
        <f t="shared" si="6"/>
        <v>0</v>
      </c>
      <c r="H30" s="274" t="str">
        <f t="shared" si="6"/>
        <v>0</v>
      </c>
      <c r="I30" s="274">
        <f t="shared" si="6"/>
        <v>1140</v>
      </c>
      <c r="J30" s="242">
        <f t="shared" si="6"/>
        <v>0</v>
      </c>
      <c r="K30" s="242">
        <f t="shared" si="6"/>
        <v>1200</v>
      </c>
      <c r="L30" s="242">
        <f t="shared" si="6"/>
        <v>0</v>
      </c>
      <c r="M30" s="242">
        <f t="shared" si="6"/>
        <v>1140</v>
      </c>
      <c r="N30" s="243">
        <f t="shared" si="6"/>
        <v>0</v>
      </c>
      <c r="O30" s="244">
        <f t="shared" si="6"/>
        <v>1200</v>
      </c>
      <c r="P30" s="244">
        <f t="shared" si="6"/>
        <v>0</v>
      </c>
      <c r="Q30" s="241">
        <f t="shared" si="6"/>
        <v>1200</v>
      </c>
      <c r="R30" s="242">
        <f t="shared" si="6"/>
        <v>0</v>
      </c>
      <c r="S30" s="242">
        <f t="shared" si="6"/>
        <v>1200</v>
      </c>
      <c r="T30" s="245">
        <f t="shared" si="6"/>
        <v>0</v>
      </c>
    </row>
    <row r="31" spans="1:20" ht="17.25" thickTop="1" thickBot="1">
      <c r="A31" s="219"/>
      <c r="B31" s="238"/>
      <c r="C31" s="246"/>
      <c r="D31" s="247" t="s">
        <v>77</v>
      </c>
      <c r="E31" s="248" t="s">
        <v>78</v>
      </c>
      <c r="F31" s="248">
        <v>41</v>
      </c>
      <c r="G31" s="276" t="s">
        <v>69</v>
      </c>
      <c r="H31" s="250" t="s">
        <v>69</v>
      </c>
      <c r="I31" s="293">
        <v>1140</v>
      </c>
      <c r="J31" s="252">
        <v>0</v>
      </c>
      <c r="K31" s="252">
        <v>1200</v>
      </c>
      <c r="L31" s="252">
        <v>0</v>
      </c>
      <c r="M31" s="252">
        <v>1140</v>
      </c>
      <c r="N31" s="254">
        <v>0</v>
      </c>
      <c r="O31" s="256">
        <v>1200</v>
      </c>
      <c r="P31" s="256">
        <v>0</v>
      </c>
      <c r="Q31" s="294">
        <v>1200</v>
      </c>
      <c r="R31" s="258">
        <v>0</v>
      </c>
      <c r="S31" s="258">
        <v>1200</v>
      </c>
      <c r="T31" s="260">
        <v>0</v>
      </c>
    </row>
    <row r="32" spans="1:20" ht="17.25" thickTop="1" thickBot="1">
      <c r="A32" s="219"/>
      <c r="B32" s="226">
        <v>5</v>
      </c>
      <c r="C32" s="227" t="s">
        <v>100</v>
      </c>
      <c r="D32" s="228"/>
      <c r="E32" s="228"/>
      <c r="F32" s="228"/>
      <c r="G32" s="284" t="str">
        <f t="shared" ref="G32:T33" si="7">G33</f>
        <v>781</v>
      </c>
      <c r="H32" s="285" t="str">
        <f t="shared" si="7"/>
        <v>0</v>
      </c>
      <c r="I32" s="285">
        <f t="shared" si="7"/>
        <v>761</v>
      </c>
      <c r="J32" s="286">
        <f t="shared" si="7"/>
        <v>0</v>
      </c>
      <c r="K32" s="286">
        <f t="shared" si="7"/>
        <v>700</v>
      </c>
      <c r="L32" s="286">
        <f t="shared" si="7"/>
        <v>0</v>
      </c>
      <c r="M32" s="286">
        <f t="shared" si="7"/>
        <v>500</v>
      </c>
      <c r="N32" s="287">
        <f t="shared" si="7"/>
        <v>0</v>
      </c>
      <c r="O32" s="288">
        <f t="shared" si="7"/>
        <v>700</v>
      </c>
      <c r="P32" s="288">
        <f t="shared" si="7"/>
        <v>0</v>
      </c>
      <c r="Q32" s="289">
        <f t="shared" si="7"/>
        <v>700</v>
      </c>
      <c r="R32" s="286">
        <f t="shared" si="7"/>
        <v>0</v>
      </c>
      <c r="S32" s="286">
        <f t="shared" si="7"/>
        <v>700</v>
      </c>
      <c r="T32" s="290">
        <f t="shared" si="7"/>
        <v>0</v>
      </c>
    </row>
    <row r="33" spans="1:20" ht="17.25" thickTop="1" thickBot="1">
      <c r="A33" s="219"/>
      <c r="B33" s="291"/>
      <c r="C33" s="239" t="s">
        <v>95</v>
      </c>
      <c r="D33" s="240" t="s">
        <v>101</v>
      </c>
      <c r="E33" s="292"/>
      <c r="F33" s="292"/>
      <c r="G33" s="273" t="str">
        <f t="shared" si="7"/>
        <v>781</v>
      </c>
      <c r="H33" s="274" t="str">
        <f t="shared" si="7"/>
        <v>0</v>
      </c>
      <c r="I33" s="274">
        <f t="shared" si="7"/>
        <v>761</v>
      </c>
      <c r="J33" s="242">
        <f t="shared" si="7"/>
        <v>0</v>
      </c>
      <c r="K33" s="242">
        <f t="shared" si="7"/>
        <v>700</v>
      </c>
      <c r="L33" s="242">
        <f t="shared" si="7"/>
        <v>0</v>
      </c>
      <c r="M33" s="242">
        <f t="shared" si="7"/>
        <v>500</v>
      </c>
      <c r="N33" s="243">
        <f t="shared" si="7"/>
        <v>0</v>
      </c>
      <c r="O33" s="244">
        <f t="shared" si="7"/>
        <v>700</v>
      </c>
      <c r="P33" s="244">
        <f t="shared" si="7"/>
        <v>0</v>
      </c>
      <c r="Q33" s="241">
        <f t="shared" si="7"/>
        <v>700</v>
      </c>
      <c r="R33" s="242">
        <f t="shared" si="7"/>
        <v>0</v>
      </c>
      <c r="S33" s="242">
        <f t="shared" si="7"/>
        <v>700</v>
      </c>
      <c r="T33" s="245">
        <f t="shared" si="7"/>
        <v>0</v>
      </c>
    </row>
    <row r="34" spans="1:20" ht="17.25" thickTop="1" thickBot="1">
      <c r="A34" s="219"/>
      <c r="B34" s="238"/>
      <c r="C34" s="246"/>
      <c r="D34" s="247" t="s">
        <v>77</v>
      </c>
      <c r="E34" s="295" t="s">
        <v>78</v>
      </c>
      <c r="F34" s="248">
        <v>41</v>
      </c>
      <c r="G34" s="276" t="s">
        <v>102</v>
      </c>
      <c r="H34" s="250" t="s">
        <v>69</v>
      </c>
      <c r="I34" s="293">
        <v>761</v>
      </c>
      <c r="J34" s="252">
        <v>0</v>
      </c>
      <c r="K34" s="252">
        <v>700</v>
      </c>
      <c r="L34" s="252">
        <v>0</v>
      </c>
      <c r="M34" s="252">
        <v>500</v>
      </c>
      <c r="N34" s="254">
        <v>0</v>
      </c>
      <c r="O34" s="256">
        <v>700</v>
      </c>
      <c r="P34" s="256">
        <v>0</v>
      </c>
      <c r="Q34" s="294">
        <v>700</v>
      </c>
      <c r="R34" s="258">
        <v>0</v>
      </c>
      <c r="S34" s="258">
        <v>700</v>
      </c>
      <c r="T34" s="260">
        <v>0</v>
      </c>
    </row>
    <row r="35" spans="1:20" ht="17.25" thickTop="1" thickBot="1">
      <c r="A35" s="219"/>
      <c r="B35" s="226">
        <v>6</v>
      </c>
      <c r="C35" s="227" t="s">
        <v>103</v>
      </c>
      <c r="D35" s="228"/>
      <c r="E35" s="228"/>
      <c r="F35" s="228"/>
      <c r="G35" s="284" t="str">
        <f t="shared" ref="G35:T36" si="8">G36</f>
        <v>1260</v>
      </c>
      <c r="H35" s="285" t="str">
        <f t="shared" si="8"/>
        <v>0</v>
      </c>
      <c r="I35" s="285" t="str">
        <f t="shared" si="8"/>
        <v>901</v>
      </c>
      <c r="J35" s="286">
        <f t="shared" si="8"/>
        <v>0</v>
      </c>
      <c r="K35" s="286">
        <f t="shared" si="8"/>
        <v>900</v>
      </c>
      <c r="L35" s="286">
        <f t="shared" si="8"/>
        <v>0</v>
      </c>
      <c r="M35" s="286">
        <f t="shared" si="8"/>
        <v>600</v>
      </c>
      <c r="N35" s="287">
        <f t="shared" si="8"/>
        <v>0</v>
      </c>
      <c r="O35" s="288">
        <f t="shared" si="8"/>
        <v>600</v>
      </c>
      <c r="P35" s="288">
        <f t="shared" si="8"/>
        <v>0</v>
      </c>
      <c r="Q35" s="289">
        <f t="shared" si="8"/>
        <v>600</v>
      </c>
      <c r="R35" s="286">
        <f t="shared" si="8"/>
        <v>0</v>
      </c>
      <c r="S35" s="286">
        <f t="shared" si="8"/>
        <v>0</v>
      </c>
      <c r="T35" s="290">
        <f t="shared" si="8"/>
        <v>0</v>
      </c>
    </row>
    <row r="36" spans="1:20" ht="17.25" thickTop="1" thickBot="1">
      <c r="A36" s="219"/>
      <c r="B36" s="238"/>
      <c r="C36" s="239" t="s">
        <v>104</v>
      </c>
      <c r="D36" s="240" t="s">
        <v>105</v>
      </c>
      <c r="E36" s="240"/>
      <c r="F36" s="240"/>
      <c r="G36" s="273" t="str">
        <f t="shared" si="8"/>
        <v>1260</v>
      </c>
      <c r="H36" s="274" t="str">
        <f t="shared" si="8"/>
        <v>0</v>
      </c>
      <c r="I36" s="274" t="str">
        <f t="shared" si="8"/>
        <v>901</v>
      </c>
      <c r="J36" s="242">
        <f t="shared" si="8"/>
        <v>0</v>
      </c>
      <c r="K36" s="242">
        <f t="shared" si="8"/>
        <v>900</v>
      </c>
      <c r="L36" s="242">
        <f t="shared" si="8"/>
        <v>0</v>
      </c>
      <c r="M36" s="242">
        <f t="shared" si="8"/>
        <v>600</v>
      </c>
      <c r="N36" s="243">
        <f t="shared" si="8"/>
        <v>0</v>
      </c>
      <c r="O36" s="244">
        <f t="shared" si="8"/>
        <v>600</v>
      </c>
      <c r="P36" s="244">
        <f t="shared" si="8"/>
        <v>0</v>
      </c>
      <c r="Q36" s="241">
        <f t="shared" si="8"/>
        <v>600</v>
      </c>
      <c r="R36" s="242">
        <f t="shared" si="8"/>
        <v>0</v>
      </c>
      <c r="S36" s="242">
        <f t="shared" si="8"/>
        <v>0</v>
      </c>
      <c r="T36" s="245">
        <f t="shared" si="8"/>
        <v>0</v>
      </c>
    </row>
    <row r="37" spans="1:20" ht="17.25" thickTop="1" thickBot="1">
      <c r="A37" s="219"/>
      <c r="B37" s="238"/>
      <c r="C37" s="246"/>
      <c r="D37" s="247" t="s">
        <v>106</v>
      </c>
      <c r="E37" s="296" t="s">
        <v>107</v>
      </c>
      <c r="F37" s="248">
        <v>41</v>
      </c>
      <c r="G37" s="297" t="s">
        <v>108</v>
      </c>
      <c r="H37" s="298" t="s">
        <v>69</v>
      </c>
      <c r="I37" s="298" t="s">
        <v>109</v>
      </c>
      <c r="J37" s="299">
        <v>0</v>
      </c>
      <c r="K37" s="299">
        <v>900</v>
      </c>
      <c r="L37" s="299">
        <v>0</v>
      </c>
      <c r="M37" s="299">
        <v>600</v>
      </c>
      <c r="N37" s="300">
        <v>0</v>
      </c>
      <c r="O37" s="256">
        <v>600</v>
      </c>
      <c r="P37" s="256">
        <v>0</v>
      </c>
      <c r="Q37" s="301">
        <v>600</v>
      </c>
      <c r="R37" s="302">
        <v>0</v>
      </c>
      <c r="S37" s="302">
        <v>0</v>
      </c>
      <c r="T37" s="303">
        <v>0</v>
      </c>
    </row>
    <row r="38" spans="1:20" ht="17.25" thickTop="1" thickBot="1">
      <c r="A38" s="219"/>
      <c r="B38" s="226">
        <v>7</v>
      </c>
      <c r="C38" s="227" t="s">
        <v>110</v>
      </c>
      <c r="D38" s="228"/>
      <c r="E38" s="228"/>
      <c r="F38" s="228"/>
      <c r="G38" s="284" t="str">
        <f t="shared" ref="G38:T39" si="9">G39</f>
        <v>0</v>
      </c>
      <c r="H38" s="285" t="str">
        <f t="shared" si="9"/>
        <v>0</v>
      </c>
      <c r="I38" s="285" t="str">
        <f t="shared" si="9"/>
        <v>0</v>
      </c>
      <c r="J38" s="286">
        <f t="shared" si="9"/>
        <v>0</v>
      </c>
      <c r="K38" s="286">
        <f t="shared" si="9"/>
        <v>0</v>
      </c>
      <c r="L38" s="286">
        <f t="shared" si="9"/>
        <v>0</v>
      </c>
      <c r="M38" s="286">
        <f t="shared" si="9"/>
        <v>0</v>
      </c>
      <c r="N38" s="287">
        <f t="shared" si="9"/>
        <v>0</v>
      </c>
      <c r="O38" s="288">
        <f t="shared" si="9"/>
        <v>0</v>
      </c>
      <c r="P38" s="288">
        <f t="shared" si="9"/>
        <v>0</v>
      </c>
      <c r="Q38" s="289">
        <f t="shared" si="9"/>
        <v>10400</v>
      </c>
      <c r="R38" s="286">
        <f t="shared" si="9"/>
        <v>0</v>
      </c>
      <c r="S38" s="286">
        <f t="shared" si="9"/>
        <v>10400</v>
      </c>
      <c r="T38" s="290">
        <f t="shared" si="9"/>
        <v>0</v>
      </c>
    </row>
    <row r="39" spans="1:20" ht="17.25" thickTop="1" thickBot="1">
      <c r="A39" s="219"/>
      <c r="B39" s="238"/>
      <c r="C39" s="304" t="s">
        <v>104</v>
      </c>
      <c r="D39" s="240" t="s">
        <v>110</v>
      </c>
      <c r="E39" s="240"/>
      <c r="F39" s="240"/>
      <c r="G39" s="273" t="str">
        <f t="shared" si="9"/>
        <v>0</v>
      </c>
      <c r="H39" s="274" t="str">
        <f t="shared" si="9"/>
        <v>0</v>
      </c>
      <c r="I39" s="274" t="str">
        <f t="shared" si="9"/>
        <v>0</v>
      </c>
      <c r="J39" s="242">
        <f t="shared" si="9"/>
        <v>0</v>
      </c>
      <c r="K39" s="242">
        <f t="shared" si="9"/>
        <v>0</v>
      </c>
      <c r="L39" s="242">
        <f t="shared" si="9"/>
        <v>0</v>
      </c>
      <c r="M39" s="242">
        <f t="shared" si="9"/>
        <v>0</v>
      </c>
      <c r="N39" s="243">
        <f t="shared" si="9"/>
        <v>0</v>
      </c>
      <c r="O39" s="244">
        <f t="shared" si="9"/>
        <v>0</v>
      </c>
      <c r="P39" s="244">
        <f t="shared" si="9"/>
        <v>0</v>
      </c>
      <c r="Q39" s="241">
        <f t="shared" si="9"/>
        <v>10400</v>
      </c>
      <c r="R39" s="242">
        <f t="shared" si="9"/>
        <v>0</v>
      </c>
      <c r="S39" s="242">
        <f t="shared" si="9"/>
        <v>10400</v>
      </c>
      <c r="T39" s="245">
        <f t="shared" si="9"/>
        <v>0</v>
      </c>
    </row>
    <row r="40" spans="1:20" ht="17.25" thickTop="1" thickBot="1">
      <c r="A40" s="219"/>
      <c r="B40" s="238"/>
      <c r="C40" s="246"/>
      <c r="D40" s="247" t="s">
        <v>111</v>
      </c>
      <c r="E40" s="296" t="s">
        <v>110</v>
      </c>
      <c r="F40" s="248">
        <v>41</v>
      </c>
      <c r="G40" s="297" t="s">
        <v>69</v>
      </c>
      <c r="H40" s="298" t="s">
        <v>69</v>
      </c>
      <c r="I40" s="298" t="s">
        <v>69</v>
      </c>
      <c r="J40" s="299">
        <v>0</v>
      </c>
      <c r="K40" s="299">
        <v>0</v>
      </c>
      <c r="L40" s="299">
        <v>0</v>
      </c>
      <c r="M40" s="299">
        <v>0</v>
      </c>
      <c r="N40" s="300">
        <v>0</v>
      </c>
      <c r="O40" s="256">
        <v>0</v>
      </c>
      <c r="P40" s="256">
        <v>0</v>
      </c>
      <c r="Q40" s="301">
        <v>10400</v>
      </c>
      <c r="R40" s="302">
        <v>0</v>
      </c>
      <c r="S40" s="302">
        <v>10400</v>
      </c>
      <c r="T40" s="303">
        <v>0</v>
      </c>
    </row>
    <row r="41" spans="1:20" ht="15.75" thickTop="1">
      <c r="A41" s="305"/>
      <c r="B41" s="306"/>
      <c r="C41" s="307"/>
      <c r="D41" s="308"/>
      <c r="E41" s="308"/>
      <c r="F41" s="308"/>
      <c r="G41" s="309"/>
      <c r="H41" s="309"/>
      <c r="I41" s="309"/>
      <c r="J41" s="309"/>
      <c r="K41" s="309"/>
      <c r="L41" s="309"/>
      <c r="M41" s="309"/>
      <c r="N41" s="309"/>
      <c r="O41" s="309"/>
      <c r="P41" s="309"/>
      <c r="Q41" s="310"/>
      <c r="R41" s="310"/>
      <c r="S41" s="310"/>
    </row>
  </sheetData>
  <pageMargins left="0.7" right="0.7" top="0.75" bottom="0.75" header="0.3" footer="0.3"/>
  <pageSetup paperSize="9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AF4DE-C762-4D9F-B522-CEEC47249F52}">
  <sheetPr>
    <pageSetUpPr fitToPage="1"/>
  </sheetPr>
  <dimension ref="A1:T12"/>
  <sheetViews>
    <sheetView workbookViewId="0">
      <selection activeCell="G6" sqref="G6"/>
    </sheetView>
  </sheetViews>
  <sheetFormatPr defaultRowHeight="15"/>
  <cols>
    <col min="1" max="1" width="3.85546875" customWidth="1"/>
    <col min="2" max="2" width="5.85546875" customWidth="1"/>
    <col min="3" max="3" width="7.5703125" customWidth="1"/>
    <col min="5" max="5" width="14.5703125" customWidth="1"/>
    <col min="6" max="6" width="12.42578125" customWidth="1"/>
    <col min="8" max="8" width="10.28515625" customWidth="1"/>
    <col min="10" max="10" width="10.28515625" customWidth="1"/>
    <col min="16" max="16" width="11.28515625" customWidth="1"/>
  </cols>
  <sheetData>
    <row r="1" spans="1:20" ht="15.75">
      <c r="A1" s="162"/>
      <c r="B1" s="163" t="s">
        <v>112</v>
      </c>
    </row>
    <row r="2" spans="1:20" ht="15.75" thickBot="1">
      <c r="A2" s="162"/>
      <c r="B2" s="164"/>
    </row>
    <row r="3" spans="1:20" ht="16.5" thickTop="1" thickBot="1">
      <c r="A3" s="165"/>
      <c r="B3" s="165"/>
      <c r="C3" s="166"/>
      <c r="D3" s="166"/>
      <c r="E3" s="166"/>
      <c r="F3" s="167"/>
      <c r="G3" s="168" t="s">
        <v>45</v>
      </c>
      <c r="H3" s="169"/>
      <c r="I3" s="170" t="s">
        <v>46</v>
      </c>
      <c r="J3" s="311"/>
      <c r="K3" s="172" t="s">
        <v>113</v>
      </c>
      <c r="L3" s="169"/>
      <c r="M3" s="168" t="s">
        <v>48</v>
      </c>
      <c r="N3" s="168"/>
      <c r="O3" s="312" t="s">
        <v>49</v>
      </c>
      <c r="P3" s="313"/>
      <c r="Q3" s="168" t="s">
        <v>50</v>
      </c>
      <c r="R3" s="169"/>
      <c r="S3" s="172" t="s">
        <v>51</v>
      </c>
      <c r="T3" s="173"/>
    </row>
    <row r="4" spans="1:20" ht="43.5" thickTop="1">
      <c r="A4" s="314"/>
      <c r="B4" s="315"/>
      <c r="C4" s="176"/>
      <c r="D4" s="177"/>
      <c r="E4" s="178"/>
      <c r="F4" s="179"/>
      <c r="G4" s="180" t="s">
        <v>52</v>
      </c>
      <c r="H4" s="181" t="s">
        <v>53</v>
      </c>
      <c r="I4" s="182" t="s">
        <v>52</v>
      </c>
      <c r="J4" s="183" t="s">
        <v>53</v>
      </c>
      <c r="K4" s="184" t="s">
        <v>52</v>
      </c>
      <c r="L4" s="181" t="s">
        <v>53</v>
      </c>
      <c r="M4" s="184" t="s">
        <v>52</v>
      </c>
      <c r="N4" s="185" t="s">
        <v>53</v>
      </c>
      <c r="O4" s="316" t="s">
        <v>52</v>
      </c>
      <c r="P4" s="316" t="s">
        <v>114</v>
      </c>
      <c r="Q4" s="187" t="s">
        <v>52</v>
      </c>
      <c r="R4" s="188" t="s">
        <v>53</v>
      </c>
      <c r="S4" s="189" t="s">
        <v>52</v>
      </c>
      <c r="T4" s="190" t="s">
        <v>53</v>
      </c>
    </row>
    <row r="5" spans="1:20">
      <c r="A5" s="317"/>
      <c r="B5" s="318" t="s">
        <v>55</v>
      </c>
      <c r="C5" s="193" t="s">
        <v>56</v>
      </c>
      <c r="D5" s="194"/>
      <c r="E5" s="195"/>
      <c r="F5" s="179"/>
      <c r="G5" s="196"/>
      <c r="H5" s="197"/>
      <c r="I5" s="198"/>
      <c r="J5" s="199"/>
      <c r="K5" s="200"/>
      <c r="L5" s="197"/>
      <c r="M5" s="200"/>
      <c r="N5" s="201"/>
      <c r="O5" s="319"/>
      <c r="P5" s="319"/>
      <c r="Q5" s="202"/>
      <c r="R5" s="203"/>
      <c r="S5" s="204"/>
      <c r="T5" s="205"/>
    </row>
    <row r="6" spans="1:20" ht="15.75" thickBot="1">
      <c r="A6" s="320"/>
      <c r="B6" s="321" t="s">
        <v>57</v>
      </c>
      <c r="C6" s="208" t="s">
        <v>58</v>
      </c>
      <c r="D6" s="209"/>
      <c r="E6" s="210" t="s">
        <v>59</v>
      </c>
      <c r="F6" s="211"/>
      <c r="G6" s="196"/>
      <c r="H6" s="197"/>
      <c r="I6" s="322"/>
      <c r="J6" s="323"/>
      <c r="K6" s="200"/>
      <c r="L6" s="197"/>
      <c r="M6" s="200"/>
      <c r="N6" s="201"/>
      <c r="O6" s="324"/>
      <c r="P6" s="324"/>
      <c r="Q6" s="202"/>
      <c r="R6" s="203"/>
      <c r="S6" s="204"/>
      <c r="T6" s="205"/>
    </row>
    <row r="7" spans="1:20" ht="16.5" thickTop="1" thickBot="1">
      <c r="A7" s="320"/>
      <c r="B7" s="321"/>
      <c r="C7" s="208"/>
      <c r="D7" s="209"/>
      <c r="E7" s="210"/>
      <c r="F7" s="325" t="s">
        <v>60</v>
      </c>
      <c r="G7" s="213"/>
      <c r="H7" s="213"/>
      <c r="I7" s="326"/>
      <c r="J7" s="326"/>
      <c r="K7" s="213"/>
      <c r="L7" s="213"/>
      <c r="M7" s="213"/>
      <c r="N7" s="215"/>
      <c r="O7" s="186"/>
      <c r="P7" s="186"/>
      <c r="Q7" s="327"/>
      <c r="R7" s="215"/>
      <c r="S7" s="215"/>
      <c r="T7" s="213"/>
    </row>
    <row r="8" spans="1:20" ht="17.25" thickTop="1" thickBot="1">
      <c r="A8" s="328"/>
      <c r="B8" s="220" t="s">
        <v>115</v>
      </c>
      <c r="C8" s="221"/>
      <c r="D8" s="222"/>
      <c r="E8" s="222"/>
      <c r="F8" s="222"/>
      <c r="G8" s="329">
        <f t="shared" ref="G8:T10" si="0">G9</f>
        <v>3754</v>
      </c>
      <c r="H8" s="329">
        <f t="shared" si="0"/>
        <v>0</v>
      </c>
      <c r="I8" s="329">
        <f t="shared" si="0"/>
        <v>4669</v>
      </c>
      <c r="J8" s="329">
        <f t="shared" si="0"/>
        <v>0</v>
      </c>
      <c r="K8" s="329">
        <f t="shared" si="0"/>
        <v>5000</v>
      </c>
      <c r="L8" s="329">
        <f t="shared" si="0"/>
        <v>0</v>
      </c>
      <c r="M8" s="329">
        <f t="shared" si="0"/>
        <v>4000</v>
      </c>
      <c r="N8" s="330">
        <f t="shared" si="0"/>
        <v>0</v>
      </c>
      <c r="O8" s="331">
        <f t="shared" si="0"/>
        <v>5000</v>
      </c>
      <c r="P8" s="331">
        <f t="shared" si="0"/>
        <v>0</v>
      </c>
      <c r="Q8" s="332">
        <f t="shared" si="0"/>
        <v>5000</v>
      </c>
      <c r="R8" s="329">
        <f t="shared" si="0"/>
        <v>0</v>
      </c>
      <c r="S8" s="329">
        <f t="shared" si="0"/>
        <v>5000</v>
      </c>
      <c r="T8" s="333">
        <f t="shared" si="0"/>
        <v>0</v>
      </c>
    </row>
    <row r="9" spans="1:20" ht="17.25" thickTop="1" thickBot="1">
      <c r="A9" s="334"/>
      <c r="B9" s="226">
        <v>1</v>
      </c>
      <c r="C9" s="227" t="s">
        <v>116</v>
      </c>
      <c r="D9" s="228"/>
      <c r="E9" s="228"/>
      <c r="F9" s="335"/>
      <c r="G9" s="336">
        <f t="shared" si="0"/>
        <v>3754</v>
      </c>
      <c r="H9" s="337">
        <f t="shared" si="0"/>
        <v>0</v>
      </c>
      <c r="I9" s="337">
        <f t="shared" si="0"/>
        <v>4669</v>
      </c>
      <c r="J9" s="337">
        <f t="shared" si="0"/>
        <v>0</v>
      </c>
      <c r="K9" s="337">
        <f t="shared" si="0"/>
        <v>5000</v>
      </c>
      <c r="L9" s="337">
        <f t="shared" si="0"/>
        <v>0</v>
      </c>
      <c r="M9" s="337">
        <f t="shared" si="0"/>
        <v>4000</v>
      </c>
      <c r="N9" s="338">
        <f t="shared" si="0"/>
        <v>0</v>
      </c>
      <c r="O9" s="339">
        <f t="shared" si="0"/>
        <v>5000</v>
      </c>
      <c r="P9" s="339">
        <f t="shared" si="0"/>
        <v>0</v>
      </c>
      <c r="Q9" s="336">
        <f t="shared" si="0"/>
        <v>5000</v>
      </c>
      <c r="R9" s="337">
        <f t="shared" si="0"/>
        <v>0</v>
      </c>
      <c r="S9" s="337">
        <f t="shared" si="0"/>
        <v>5000</v>
      </c>
      <c r="T9" s="338">
        <f t="shared" si="0"/>
        <v>0</v>
      </c>
    </row>
    <row r="10" spans="1:20" ht="17.25" thickTop="1" thickBot="1">
      <c r="A10" s="340"/>
      <c r="B10" s="238"/>
      <c r="C10" s="239" t="s">
        <v>63</v>
      </c>
      <c r="D10" s="341" t="s">
        <v>64</v>
      </c>
      <c r="E10" s="341"/>
      <c r="F10" s="342"/>
      <c r="G10" s="343">
        <f t="shared" si="0"/>
        <v>3754</v>
      </c>
      <c r="H10" s="344">
        <f t="shared" si="0"/>
        <v>0</v>
      </c>
      <c r="I10" s="344">
        <f t="shared" si="0"/>
        <v>4669</v>
      </c>
      <c r="J10" s="344">
        <f t="shared" si="0"/>
        <v>0</v>
      </c>
      <c r="K10" s="344">
        <f t="shared" si="0"/>
        <v>5000</v>
      </c>
      <c r="L10" s="344">
        <f t="shared" si="0"/>
        <v>0</v>
      </c>
      <c r="M10" s="344">
        <f t="shared" si="0"/>
        <v>4000</v>
      </c>
      <c r="N10" s="345">
        <f t="shared" si="0"/>
        <v>0</v>
      </c>
      <c r="O10" s="346">
        <f t="shared" si="0"/>
        <v>5000</v>
      </c>
      <c r="P10" s="346">
        <f t="shared" si="0"/>
        <v>0</v>
      </c>
      <c r="Q10" s="343">
        <f t="shared" si="0"/>
        <v>5000</v>
      </c>
      <c r="R10" s="344">
        <f t="shared" si="0"/>
        <v>0</v>
      </c>
      <c r="S10" s="344">
        <f t="shared" si="0"/>
        <v>5000</v>
      </c>
      <c r="T10" s="345">
        <f t="shared" si="0"/>
        <v>0</v>
      </c>
    </row>
    <row r="11" spans="1:20" ht="17.25" thickTop="1" thickBot="1">
      <c r="A11" s="347"/>
      <c r="B11" s="275"/>
      <c r="C11" s="348"/>
      <c r="D11" s="248">
        <v>630</v>
      </c>
      <c r="E11" s="248" t="s">
        <v>78</v>
      </c>
      <c r="F11" s="349">
        <v>41</v>
      </c>
      <c r="G11" s="350">
        <v>3754</v>
      </c>
      <c r="H11" s="351">
        <v>0</v>
      </c>
      <c r="I11" s="352">
        <v>4669</v>
      </c>
      <c r="J11" s="352">
        <v>0</v>
      </c>
      <c r="K11" s="352">
        <v>5000</v>
      </c>
      <c r="L11" s="352">
        <v>0</v>
      </c>
      <c r="M11" s="353">
        <v>4000</v>
      </c>
      <c r="N11" s="354">
        <v>0</v>
      </c>
      <c r="O11" s="280">
        <v>5000</v>
      </c>
      <c r="P11" s="280">
        <v>0</v>
      </c>
      <c r="Q11" s="355">
        <v>5000</v>
      </c>
      <c r="R11" s="352">
        <v>0</v>
      </c>
      <c r="S11" s="352">
        <v>5000</v>
      </c>
      <c r="T11" s="356">
        <v>0</v>
      </c>
    </row>
    <row r="12" spans="1:20" ht="15.75" thickTop="1"/>
  </sheetData>
  <pageMargins left="0.7" right="0.7" top="0.75" bottom="0.75" header="0.3" footer="0.3"/>
  <pageSetup paperSize="9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B3D6A-3AC0-49FC-AC48-F9BB77ED0ED1}">
  <sheetPr>
    <pageSetUpPr fitToPage="1"/>
  </sheetPr>
  <dimension ref="A1:T31"/>
  <sheetViews>
    <sheetView workbookViewId="0">
      <selection activeCell="H14" sqref="H14"/>
    </sheetView>
  </sheetViews>
  <sheetFormatPr defaultRowHeight="15"/>
  <cols>
    <col min="1" max="1" width="4.5703125" customWidth="1"/>
    <col min="2" max="2" width="6.140625" customWidth="1"/>
    <col min="5" max="5" width="31" customWidth="1"/>
    <col min="6" max="6" width="12.28515625" customWidth="1"/>
    <col min="8" max="8" width="10.42578125" customWidth="1"/>
    <col min="10" max="10" width="10.7109375" customWidth="1"/>
    <col min="16" max="16" width="10.85546875" customWidth="1"/>
  </cols>
  <sheetData>
    <row r="1" spans="1:20" ht="15.75">
      <c r="A1" s="162"/>
      <c r="B1" s="163" t="s">
        <v>117</v>
      </c>
    </row>
    <row r="2" spans="1:20" ht="15.75" thickBot="1">
      <c r="A2" s="162"/>
      <c r="B2" s="164"/>
    </row>
    <row r="3" spans="1:20" ht="16.5" thickTop="1" thickBot="1">
      <c r="A3" s="165"/>
      <c r="B3" s="166"/>
      <c r="C3" s="166"/>
      <c r="D3" s="166"/>
      <c r="E3" s="166"/>
      <c r="F3" s="167"/>
      <c r="G3" s="357" t="s">
        <v>45</v>
      </c>
      <c r="H3" s="169"/>
      <c r="I3" s="172" t="s">
        <v>46</v>
      </c>
      <c r="J3" s="169"/>
      <c r="K3" s="172" t="s">
        <v>113</v>
      </c>
      <c r="L3" s="169"/>
      <c r="M3" s="168" t="s">
        <v>48</v>
      </c>
      <c r="N3" s="168"/>
      <c r="O3" s="358" t="s">
        <v>49</v>
      </c>
      <c r="P3" s="359"/>
      <c r="Q3" s="168" t="s">
        <v>50</v>
      </c>
      <c r="R3" s="169"/>
      <c r="S3" s="172" t="s">
        <v>51</v>
      </c>
      <c r="T3" s="173"/>
    </row>
    <row r="4" spans="1:20" ht="42.75">
      <c r="A4" s="174"/>
      <c r="B4" s="175"/>
      <c r="C4" s="176"/>
      <c r="D4" s="177"/>
      <c r="E4" s="178"/>
      <c r="F4" s="179"/>
      <c r="G4" s="360" t="s">
        <v>52</v>
      </c>
      <c r="H4" s="181" t="s">
        <v>53</v>
      </c>
      <c r="I4" s="184" t="s">
        <v>52</v>
      </c>
      <c r="J4" s="181" t="s">
        <v>53</v>
      </c>
      <c r="K4" s="184" t="s">
        <v>52</v>
      </c>
      <c r="L4" s="181" t="s">
        <v>53</v>
      </c>
      <c r="M4" s="184" t="s">
        <v>52</v>
      </c>
      <c r="N4" s="185" t="s">
        <v>53</v>
      </c>
      <c r="O4" s="361" t="s">
        <v>52</v>
      </c>
      <c r="P4" s="362" t="s">
        <v>114</v>
      </c>
      <c r="Q4" s="187" t="s">
        <v>52</v>
      </c>
      <c r="R4" s="188" t="s">
        <v>53</v>
      </c>
      <c r="S4" s="189" t="s">
        <v>52</v>
      </c>
      <c r="T4" s="190" t="s">
        <v>53</v>
      </c>
    </row>
    <row r="5" spans="1:20">
      <c r="A5" s="191"/>
      <c r="B5" s="192" t="s">
        <v>55</v>
      </c>
      <c r="C5" s="193" t="s">
        <v>56</v>
      </c>
      <c r="D5" s="194"/>
      <c r="E5" s="195"/>
      <c r="F5" s="179"/>
      <c r="G5" s="363"/>
      <c r="H5" s="197"/>
      <c r="I5" s="200"/>
      <c r="J5" s="197"/>
      <c r="K5" s="200"/>
      <c r="L5" s="197"/>
      <c r="M5" s="200"/>
      <c r="N5" s="201"/>
      <c r="O5" s="364"/>
      <c r="P5" s="365"/>
      <c r="Q5" s="202"/>
      <c r="R5" s="203"/>
      <c r="S5" s="204"/>
      <c r="T5" s="205"/>
    </row>
    <row r="6" spans="1:20" ht="15.75" thickBot="1">
      <c r="A6" s="206"/>
      <c r="B6" s="207" t="s">
        <v>57</v>
      </c>
      <c r="C6" s="208" t="s">
        <v>58</v>
      </c>
      <c r="D6" s="209"/>
      <c r="E6" s="210" t="s">
        <v>59</v>
      </c>
      <c r="F6" s="211"/>
      <c r="G6" s="363"/>
      <c r="H6" s="197"/>
      <c r="I6" s="200"/>
      <c r="J6" s="197"/>
      <c r="K6" s="200"/>
      <c r="L6" s="197"/>
      <c r="M6" s="200"/>
      <c r="N6" s="201"/>
      <c r="O6" s="364"/>
      <c r="P6" s="365"/>
      <c r="Q6" s="202"/>
      <c r="R6" s="203"/>
      <c r="S6" s="204"/>
      <c r="T6" s="205"/>
    </row>
    <row r="7" spans="1:20" ht="17.25" thickTop="1" thickBot="1">
      <c r="A7" s="366"/>
      <c r="B7" s="367"/>
      <c r="C7" s="368"/>
      <c r="D7" s="369"/>
      <c r="E7" s="370"/>
      <c r="F7" s="371" t="s">
        <v>60</v>
      </c>
      <c r="G7" s="372"/>
      <c r="H7" s="213"/>
      <c r="I7" s="213"/>
      <c r="J7" s="213"/>
      <c r="K7" s="213"/>
      <c r="L7" s="213"/>
      <c r="M7" s="213"/>
      <c r="N7" s="215"/>
      <c r="O7" s="373"/>
      <c r="P7" s="373"/>
      <c r="Q7" s="213"/>
      <c r="R7" s="213"/>
      <c r="S7" s="213"/>
      <c r="T7" s="213"/>
    </row>
    <row r="8" spans="1:20" ht="17.25" thickTop="1" thickBot="1">
      <c r="A8" s="219"/>
      <c r="B8" s="220" t="s">
        <v>118</v>
      </c>
      <c r="C8" s="221"/>
      <c r="D8" s="222"/>
      <c r="E8" s="374"/>
      <c r="F8" s="375"/>
      <c r="G8" s="333">
        <f t="shared" ref="G8:T8" si="0">G9+G13+G18+G21+G26</f>
        <v>6791</v>
      </c>
      <c r="H8" s="333">
        <f t="shared" si="0"/>
        <v>0</v>
      </c>
      <c r="I8" s="333">
        <f t="shared" si="0"/>
        <v>41751</v>
      </c>
      <c r="J8" s="333">
        <f t="shared" si="0"/>
        <v>0</v>
      </c>
      <c r="K8" s="333">
        <f t="shared" si="0"/>
        <v>32500</v>
      </c>
      <c r="L8" s="333">
        <f t="shared" si="0"/>
        <v>0</v>
      </c>
      <c r="M8" s="333">
        <f t="shared" si="0"/>
        <v>15087</v>
      </c>
      <c r="N8" s="376">
        <f t="shared" si="0"/>
        <v>0</v>
      </c>
      <c r="O8" s="377">
        <f t="shared" si="0"/>
        <v>32500</v>
      </c>
      <c r="P8" s="377">
        <f t="shared" si="0"/>
        <v>0</v>
      </c>
      <c r="Q8" s="333">
        <f t="shared" si="0"/>
        <v>32500</v>
      </c>
      <c r="R8" s="333">
        <f t="shared" si="0"/>
        <v>0</v>
      </c>
      <c r="S8" s="333">
        <f t="shared" si="0"/>
        <v>32500</v>
      </c>
      <c r="T8" s="333">
        <f t="shared" si="0"/>
        <v>0</v>
      </c>
    </row>
    <row r="9" spans="1:20" ht="17.25" thickTop="1" thickBot="1">
      <c r="A9" s="219"/>
      <c r="B9" s="226">
        <v>1</v>
      </c>
      <c r="C9" s="378" t="s">
        <v>119</v>
      </c>
      <c r="D9" s="379"/>
      <c r="E9" s="379"/>
      <c r="F9" s="379"/>
      <c r="G9" s="380">
        <f t="shared" ref="G9:T9" si="1">G10</f>
        <v>2403</v>
      </c>
      <c r="H9" s="381">
        <f t="shared" si="1"/>
        <v>0</v>
      </c>
      <c r="I9" s="381">
        <f t="shared" si="1"/>
        <v>4685</v>
      </c>
      <c r="J9" s="381">
        <f t="shared" si="1"/>
        <v>0</v>
      </c>
      <c r="K9" s="381">
        <f t="shared" si="1"/>
        <v>6100</v>
      </c>
      <c r="L9" s="381">
        <f t="shared" si="1"/>
        <v>0</v>
      </c>
      <c r="M9" s="381">
        <f t="shared" si="1"/>
        <v>6100</v>
      </c>
      <c r="N9" s="382">
        <f t="shared" si="1"/>
        <v>0</v>
      </c>
      <c r="O9" s="383">
        <f t="shared" si="1"/>
        <v>6100</v>
      </c>
      <c r="P9" s="383">
        <f t="shared" si="1"/>
        <v>0</v>
      </c>
      <c r="Q9" s="384">
        <f t="shared" si="1"/>
        <v>6100</v>
      </c>
      <c r="R9" s="385">
        <f t="shared" si="1"/>
        <v>0</v>
      </c>
      <c r="S9" s="385">
        <f t="shared" si="1"/>
        <v>6100</v>
      </c>
      <c r="T9" s="386">
        <f t="shared" si="1"/>
        <v>0</v>
      </c>
    </row>
    <row r="10" spans="1:20" ht="17.25" thickTop="1" thickBot="1">
      <c r="A10" s="219"/>
      <c r="B10" s="387"/>
      <c r="C10" s="239" t="s">
        <v>63</v>
      </c>
      <c r="D10" s="240" t="s">
        <v>64</v>
      </c>
      <c r="E10" s="341"/>
      <c r="F10" s="341"/>
      <c r="G10" s="388">
        <f t="shared" ref="G10:T10" si="2">G11+G12</f>
        <v>2403</v>
      </c>
      <c r="H10" s="389">
        <f t="shared" si="2"/>
        <v>0</v>
      </c>
      <c r="I10" s="389">
        <f t="shared" si="2"/>
        <v>4685</v>
      </c>
      <c r="J10" s="389">
        <f t="shared" si="2"/>
        <v>0</v>
      </c>
      <c r="K10" s="389">
        <f t="shared" si="2"/>
        <v>6100</v>
      </c>
      <c r="L10" s="389">
        <f t="shared" si="2"/>
        <v>0</v>
      </c>
      <c r="M10" s="389">
        <f t="shared" si="2"/>
        <v>6100</v>
      </c>
      <c r="N10" s="390">
        <f t="shared" si="2"/>
        <v>0</v>
      </c>
      <c r="O10" s="391">
        <f t="shared" si="2"/>
        <v>6100</v>
      </c>
      <c r="P10" s="391">
        <f t="shared" si="2"/>
        <v>0</v>
      </c>
      <c r="Q10" s="388">
        <f t="shared" si="2"/>
        <v>6100</v>
      </c>
      <c r="R10" s="389">
        <f t="shared" si="2"/>
        <v>0</v>
      </c>
      <c r="S10" s="389">
        <f t="shared" si="2"/>
        <v>6100</v>
      </c>
      <c r="T10" s="392">
        <f t="shared" si="2"/>
        <v>0</v>
      </c>
    </row>
    <row r="11" spans="1:20" ht="17.25" thickTop="1" thickBot="1">
      <c r="A11" s="219"/>
      <c r="B11" s="238"/>
      <c r="C11" s="246"/>
      <c r="D11" s="247" t="s">
        <v>73</v>
      </c>
      <c r="E11" s="248" t="s">
        <v>74</v>
      </c>
      <c r="F11" s="248">
        <v>41</v>
      </c>
      <c r="G11" s="393">
        <v>65</v>
      </c>
      <c r="H11" s="251">
        <v>0</v>
      </c>
      <c r="I11" s="251">
        <v>716</v>
      </c>
      <c r="J11" s="251">
        <v>0</v>
      </c>
      <c r="K11" s="251">
        <v>1600</v>
      </c>
      <c r="L11" s="251">
        <v>0</v>
      </c>
      <c r="M11" s="251">
        <v>1600</v>
      </c>
      <c r="N11" s="394">
        <v>0</v>
      </c>
      <c r="O11" s="395">
        <v>1600</v>
      </c>
      <c r="P11" s="396">
        <v>0</v>
      </c>
      <c r="Q11" s="393">
        <v>1600</v>
      </c>
      <c r="R11" s="251">
        <v>0</v>
      </c>
      <c r="S11" s="251">
        <v>1600</v>
      </c>
      <c r="T11" s="397">
        <v>0</v>
      </c>
    </row>
    <row r="12" spans="1:20" ht="17.25" thickTop="1" thickBot="1">
      <c r="A12" s="219"/>
      <c r="B12" s="238"/>
      <c r="C12" s="246"/>
      <c r="D12" s="247" t="s">
        <v>77</v>
      </c>
      <c r="E12" s="248" t="s">
        <v>78</v>
      </c>
      <c r="F12" s="248">
        <v>41</v>
      </c>
      <c r="G12" s="398">
        <v>2338</v>
      </c>
      <c r="H12" s="293">
        <v>0</v>
      </c>
      <c r="I12" s="293">
        <v>3969</v>
      </c>
      <c r="J12" s="293">
        <v>0</v>
      </c>
      <c r="K12" s="251">
        <v>4500</v>
      </c>
      <c r="L12" s="293">
        <v>0</v>
      </c>
      <c r="M12" s="293">
        <v>4500</v>
      </c>
      <c r="N12" s="399">
        <v>0</v>
      </c>
      <c r="O12" s="395">
        <v>4500</v>
      </c>
      <c r="P12" s="400">
        <v>0</v>
      </c>
      <c r="Q12" s="393">
        <v>4500</v>
      </c>
      <c r="R12" s="293">
        <v>0</v>
      </c>
      <c r="S12" s="251">
        <v>4500</v>
      </c>
      <c r="T12" s="401">
        <v>0</v>
      </c>
    </row>
    <row r="13" spans="1:20" ht="17.25" thickTop="1" thickBot="1">
      <c r="A13" s="219"/>
      <c r="B13" s="226">
        <v>2</v>
      </c>
      <c r="C13" s="378" t="s">
        <v>120</v>
      </c>
      <c r="D13" s="379"/>
      <c r="E13" s="379"/>
      <c r="F13" s="379"/>
      <c r="G13" s="402">
        <f t="shared" ref="G13:T13" si="3">G14</f>
        <v>1650</v>
      </c>
      <c r="H13" s="403">
        <f t="shared" si="3"/>
        <v>0</v>
      </c>
      <c r="I13" s="403">
        <f t="shared" si="3"/>
        <v>29663</v>
      </c>
      <c r="J13" s="403">
        <f t="shared" si="3"/>
        <v>0</v>
      </c>
      <c r="K13" s="403">
        <f t="shared" si="3"/>
        <v>25000</v>
      </c>
      <c r="L13" s="403">
        <f t="shared" si="3"/>
        <v>0</v>
      </c>
      <c r="M13" s="403">
        <f t="shared" si="3"/>
        <v>6000</v>
      </c>
      <c r="N13" s="404">
        <f t="shared" si="3"/>
        <v>0</v>
      </c>
      <c r="O13" s="383">
        <f t="shared" si="3"/>
        <v>25000</v>
      </c>
      <c r="P13" s="383">
        <f t="shared" si="3"/>
        <v>0</v>
      </c>
      <c r="Q13" s="402">
        <f t="shared" si="3"/>
        <v>25000</v>
      </c>
      <c r="R13" s="403">
        <f t="shared" si="3"/>
        <v>0</v>
      </c>
      <c r="S13" s="403">
        <f t="shared" si="3"/>
        <v>25000</v>
      </c>
      <c r="T13" s="405">
        <f t="shared" si="3"/>
        <v>0</v>
      </c>
    </row>
    <row r="14" spans="1:20" ht="17.25" thickTop="1" thickBot="1">
      <c r="A14" s="219"/>
      <c r="B14" s="406"/>
      <c r="C14" s="239" t="s">
        <v>63</v>
      </c>
      <c r="D14" s="341" t="s">
        <v>121</v>
      </c>
      <c r="E14" s="341"/>
      <c r="F14" s="341"/>
      <c r="G14" s="407">
        <f t="shared" ref="G14:T14" si="4">G15+G16+G17</f>
        <v>1650</v>
      </c>
      <c r="H14" s="408">
        <f t="shared" si="4"/>
        <v>0</v>
      </c>
      <c r="I14" s="408">
        <f t="shared" si="4"/>
        <v>29663</v>
      </c>
      <c r="J14" s="408">
        <f t="shared" si="4"/>
        <v>0</v>
      </c>
      <c r="K14" s="408">
        <f t="shared" si="4"/>
        <v>25000</v>
      </c>
      <c r="L14" s="408">
        <f t="shared" si="4"/>
        <v>0</v>
      </c>
      <c r="M14" s="408">
        <f t="shared" si="4"/>
        <v>6000</v>
      </c>
      <c r="N14" s="409">
        <f t="shared" si="4"/>
        <v>0</v>
      </c>
      <c r="O14" s="410">
        <f t="shared" si="4"/>
        <v>25000</v>
      </c>
      <c r="P14" s="410">
        <f t="shared" si="4"/>
        <v>0</v>
      </c>
      <c r="Q14" s="407">
        <f t="shared" si="4"/>
        <v>25000</v>
      </c>
      <c r="R14" s="408">
        <f t="shared" si="4"/>
        <v>0</v>
      </c>
      <c r="S14" s="408">
        <f t="shared" si="4"/>
        <v>25000</v>
      </c>
      <c r="T14" s="411">
        <f t="shared" si="4"/>
        <v>0</v>
      </c>
    </row>
    <row r="15" spans="1:20" ht="17.25" thickTop="1" thickBot="1">
      <c r="A15" s="219"/>
      <c r="B15" s="238"/>
      <c r="C15" s="246"/>
      <c r="D15" s="247" t="s">
        <v>77</v>
      </c>
      <c r="E15" s="248" t="s">
        <v>78</v>
      </c>
      <c r="F15" s="248">
        <v>41</v>
      </c>
      <c r="G15" s="398">
        <v>1650</v>
      </c>
      <c r="H15" s="293">
        <v>0</v>
      </c>
      <c r="I15" s="293">
        <v>17663</v>
      </c>
      <c r="J15" s="293">
        <v>0</v>
      </c>
      <c r="K15" s="293">
        <v>25000</v>
      </c>
      <c r="L15" s="293">
        <v>0</v>
      </c>
      <c r="M15" s="293">
        <v>6000</v>
      </c>
      <c r="N15" s="399">
        <v>0</v>
      </c>
      <c r="O15" s="400">
        <v>25000</v>
      </c>
      <c r="P15" s="400">
        <v>0</v>
      </c>
      <c r="Q15" s="398">
        <v>25000</v>
      </c>
      <c r="R15" s="293">
        <v>0</v>
      </c>
      <c r="S15" s="293">
        <v>25000</v>
      </c>
      <c r="T15" s="401">
        <v>0</v>
      </c>
    </row>
    <row r="16" spans="1:20" ht="17.25" thickTop="1" thickBot="1">
      <c r="A16" s="219"/>
      <c r="B16" s="238"/>
      <c r="C16" s="246"/>
      <c r="D16" s="247" t="s">
        <v>84</v>
      </c>
      <c r="E16" s="248" t="s">
        <v>122</v>
      </c>
      <c r="F16" s="248">
        <v>41</v>
      </c>
      <c r="G16" s="398">
        <v>0</v>
      </c>
      <c r="H16" s="293">
        <v>0</v>
      </c>
      <c r="I16" s="293">
        <v>0</v>
      </c>
      <c r="J16" s="293">
        <v>0</v>
      </c>
      <c r="K16" s="293">
        <v>0</v>
      </c>
      <c r="L16" s="293">
        <v>0</v>
      </c>
      <c r="M16" s="293">
        <v>0</v>
      </c>
      <c r="N16" s="399">
        <v>0</v>
      </c>
      <c r="O16" s="400">
        <v>0</v>
      </c>
      <c r="P16" s="400">
        <v>0</v>
      </c>
      <c r="Q16" s="398">
        <v>0</v>
      </c>
      <c r="R16" s="293">
        <v>0</v>
      </c>
      <c r="S16" s="293">
        <v>0</v>
      </c>
      <c r="T16" s="401">
        <v>0</v>
      </c>
    </row>
    <row r="17" spans="1:20" ht="17.25" thickTop="1" thickBot="1">
      <c r="A17" s="219"/>
      <c r="B17" s="238"/>
      <c r="C17" s="246"/>
      <c r="D17" s="247" t="s">
        <v>87</v>
      </c>
      <c r="E17" s="248" t="s">
        <v>123</v>
      </c>
      <c r="F17" s="248">
        <v>71</v>
      </c>
      <c r="G17" s="398">
        <v>0</v>
      </c>
      <c r="H17" s="293">
        <v>0</v>
      </c>
      <c r="I17" s="293">
        <v>12000</v>
      </c>
      <c r="J17" s="293">
        <v>0</v>
      </c>
      <c r="K17" s="293">
        <v>0</v>
      </c>
      <c r="L17" s="293">
        <v>0</v>
      </c>
      <c r="M17" s="293">
        <v>0</v>
      </c>
      <c r="N17" s="399">
        <v>0</v>
      </c>
      <c r="O17" s="400">
        <v>0</v>
      </c>
      <c r="P17" s="400">
        <v>0</v>
      </c>
      <c r="Q17" s="398">
        <v>0</v>
      </c>
      <c r="R17" s="293">
        <v>0</v>
      </c>
      <c r="S17" s="293">
        <v>0</v>
      </c>
      <c r="T17" s="401">
        <v>0</v>
      </c>
    </row>
    <row r="18" spans="1:20" ht="17.25" thickTop="1" thickBot="1">
      <c r="A18" s="219"/>
      <c r="B18" s="226">
        <v>4</v>
      </c>
      <c r="C18" s="378" t="s">
        <v>124</v>
      </c>
      <c r="D18" s="379"/>
      <c r="E18" s="379"/>
      <c r="F18" s="379"/>
      <c r="G18" s="402">
        <f t="shared" ref="G18:T19" si="5">G19</f>
        <v>129</v>
      </c>
      <c r="H18" s="403">
        <f t="shared" si="5"/>
        <v>0</v>
      </c>
      <c r="I18" s="403">
        <f t="shared" si="5"/>
        <v>899</v>
      </c>
      <c r="J18" s="403">
        <f t="shared" si="5"/>
        <v>0</v>
      </c>
      <c r="K18" s="403">
        <f t="shared" si="5"/>
        <v>1400</v>
      </c>
      <c r="L18" s="403">
        <f t="shared" si="5"/>
        <v>0</v>
      </c>
      <c r="M18" s="403">
        <f t="shared" si="5"/>
        <v>1300</v>
      </c>
      <c r="N18" s="404">
        <f t="shared" si="5"/>
        <v>0</v>
      </c>
      <c r="O18" s="383">
        <f t="shared" si="5"/>
        <v>1400</v>
      </c>
      <c r="P18" s="383">
        <f t="shared" si="5"/>
        <v>0</v>
      </c>
      <c r="Q18" s="402">
        <f t="shared" si="5"/>
        <v>1400</v>
      </c>
      <c r="R18" s="403">
        <f t="shared" si="5"/>
        <v>0</v>
      </c>
      <c r="S18" s="403">
        <f t="shared" si="5"/>
        <v>1400</v>
      </c>
      <c r="T18" s="405">
        <f t="shared" si="5"/>
        <v>0</v>
      </c>
    </row>
    <row r="19" spans="1:20" ht="17.25" thickTop="1" thickBot="1">
      <c r="A19" s="219"/>
      <c r="B19" s="238"/>
      <c r="C19" s="239" t="s">
        <v>125</v>
      </c>
      <c r="D19" s="341" t="s">
        <v>126</v>
      </c>
      <c r="E19" s="341"/>
      <c r="F19" s="341"/>
      <c r="G19" s="412">
        <f t="shared" si="5"/>
        <v>129</v>
      </c>
      <c r="H19" s="413">
        <f t="shared" si="5"/>
        <v>0</v>
      </c>
      <c r="I19" s="413">
        <f t="shared" si="5"/>
        <v>899</v>
      </c>
      <c r="J19" s="413">
        <f t="shared" si="5"/>
        <v>0</v>
      </c>
      <c r="K19" s="413">
        <f t="shared" si="5"/>
        <v>1400</v>
      </c>
      <c r="L19" s="413">
        <f t="shared" si="5"/>
        <v>0</v>
      </c>
      <c r="M19" s="413">
        <f t="shared" si="5"/>
        <v>1300</v>
      </c>
      <c r="N19" s="414">
        <f t="shared" si="5"/>
        <v>0</v>
      </c>
      <c r="O19" s="415">
        <f t="shared" si="5"/>
        <v>1400</v>
      </c>
      <c r="P19" s="415">
        <f t="shared" si="5"/>
        <v>0</v>
      </c>
      <c r="Q19" s="412">
        <f t="shared" si="5"/>
        <v>1400</v>
      </c>
      <c r="R19" s="413">
        <f t="shared" si="5"/>
        <v>0</v>
      </c>
      <c r="S19" s="413">
        <f t="shared" si="5"/>
        <v>1400</v>
      </c>
      <c r="T19" s="416">
        <f t="shared" si="5"/>
        <v>0</v>
      </c>
    </row>
    <row r="20" spans="1:20" ht="17.25" thickTop="1" thickBot="1">
      <c r="A20" s="219"/>
      <c r="B20" s="238"/>
      <c r="C20" s="246"/>
      <c r="D20" s="247" t="s">
        <v>77</v>
      </c>
      <c r="E20" s="295" t="s">
        <v>78</v>
      </c>
      <c r="F20" s="248">
        <v>41</v>
      </c>
      <c r="G20" s="398">
        <v>129</v>
      </c>
      <c r="H20" s="293">
        <v>0</v>
      </c>
      <c r="I20" s="293">
        <v>899</v>
      </c>
      <c r="J20" s="293">
        <v>0</v>
      </c>
      <c r="K20" s="293">
        <v>1400</v>
      </c>
      <c r="L20" s="293">
        <v>0</v>
      </c>
      <c r="M20" s="293">
        <v>1300</v>
      </c>
      <c r="N20" s="399">
        <v>0</v>
      </c>
      <c r="O20" s="400">
        <v>1400</v>
      </c>
      <c r="P20" s="400">
        <v>0</v>
      </c>
      <c r="Q20" s="398">
        <v>1400</v>
      </c>
      <c r="R20" s="293">
        <v>0</v>
      </c>
      <c r="S20" s="293">
        <v>1400</v>
      </c>
      <c r="T20" s="401">
        <v>0</v>
      </c>
    </row>
    <row r="21" spans="1:20" ht="17.25" thickTop="1" thickBot="1">
      <c r="A21" s="219"/>
      <c r="B21" s="226">
        <v>5</v>
      </c>
      <c r="C21" s="378" t="s">
        <v>127</v>
      </c>
      <c r="D21" s="379"/>
      <c r="E21" s="379"/>
      <c r="F21" s="379"/>
      <c r="G21" s="402">
        <f t="shared" ref="G21:T21" si="6">G22</f>
        <v>1200</v>
      </c>
      <c r="H21" s="403">
        <f t="shared" si="6"/>
        <v>0</v>
      </c>
      <c r="I21" s="403">
        <f t="shared" si="6"/>
        <v>0</v>
      </c>
      <c r="J21" s="403">
        <f t="shared" si="6"/>
        <v>0</v>
      </c>
      <c r="K21" s="403">
        <f t="shared" si="6"/>
        <v>0</v>
      </c>
      <c r="L21" s="403">
        <f t="shared" si="6"/>
        <v>0</v>
      </c>
      <c r="M21" s="403">
        <f t="shared" si="6"/>
        <v>1687</v>
      </c>
      <c r="N21" s="404">
        <f t="shared" si="6"/>
        <v>0</v>
      </c>
      <c r="O21" s="383">
        <f t="shared" si="6"/>
        <v>0</v>
      </c>
      <c r="P21" s="383">
        <f t="shared" si="6"/>
        <v>0</v>
      </c>
      <c r="Q21" s="402">
        <f t="shared" si="6"/>
        <v>0</v>
      </c>
      <c r="R21" s="403">
        <f t="shared" si="6"/>
        <v>0</v>
      </c>
      <c r="S21" s="403">
        <f t="shared" si="6"/>
        <v>0</v>
      </c>
      <c r="T21" s="405">
        <f t="shared" si="6"/>
        <v>0</v>
      </c>
    </row>
    <row r="22" spans="1:20" ht="17.25" thickTop="1" thickBot="1">
      <c r="A22" s="219"/>
      <c r="B22" s="417" t="s">
        <v>128</v>
      </c>
      <c r="C22" s="239" t="s">
        <v>129</v>
      </c>
      <c r="D22" s="341" t="s">
        <v>127</v>
      </c>
      <c r="E22" s="341"/>
      <c r="F22" s="341"/>
      <c r="G22" s="412">
        <f t="shared" ref="G22:T22" si="7">G23+G24+G25</f>
        <v>1200</v>
      </c>
      <c r="H22" s="413">
        <f t="shared" si="7"/>
        <v>0</v>
      </c>
      <c r="I22" s="413">
        <f t="shared" si="7"/>
        <v>0</v>
      </c>
      <c r="J22" s="413">
        <f t="shared" si="7"/>
        <v>0</v>
      </c>
      <c r="K22" s="413">
        <f t="shared" si="7"/>
        <v>0</v>
      </c>
      <c r="L22" s="413">
        <f t="shared" si="7"/>
        <v>0</v>
      </c>
      <c r="M22" s="413">
        <f t="shared" si="7"/>
        <v>1687</v>
      </c>
      <c r="N22" s="414">
        <f t="shared" si="7"/>
        <v>0</v>
      </c>
      <c r="O22" s="415">
        <f t="shared" si="7"/>
        <v>0</v>
      </c>
      <c r="P22" s="415">
        <f t="shared" si="7"/>
        <v>0</v>
      </c>
      <c r="Q22" s="412">
        <f t="shared" si="7"/>
        <v>0</v>
      </c>
      <c r="R22" s="413">
        <f t="shared" si="7"/>
        <v>0</v>
      </c>
      <c r="S22" s="413">
        <f t="shared" si="7"/>
        <v>0</v>
      </c>
      <c r="T22" s="416">
        <f t="shared" si="7"/>
        <v>0</v>
      </c>
    </row>
    <row r="23" spans="1:20" ht="17.25" thickTop="1" thickBot="1">
      <c r="A23" s="219"/>
      <c r="B23" s="238"/>
      <c r="C23" s="246"/>
      <c r="D23" s="247" t="s">
        <v>66</v>
      </c>
      <c r="E23" s="296" t="s">
        <v>67</v>
      </c>
      <c r="F23" s="248">
        <v>111</v>
      </c>
      <c r="G23" s="398">
        <v>90</v>
      </c>
      <c r="H23" s="293">
        <v>0</v>
      </c>
      <c r="I23" s="293">
        <v>0</v>
      </c>
      <c r="J23" s="293">
        <v>0</v>
      </c>
      <c r="K23" s="293">
        <v>0</v>
      </c>
      <c r="L23" s="293">
        <v>0</v>
      </c>
      <c r="M23" s="293">
        <v>60</v>
      </c>
      <c r="N23" s="399">
        <v>0</v>
      </c>
      <c r="O23" s="400">
        <v>0</v>
      </c>
      <c r="P23" s="400">
        <v>0</v>
      </c>
      <c r="Q23" s="398">
        <v>0</v>
      </c>
      <c r="R23" s="293">
        <v>0</v>
      </c>
      <c r="S23" s="293">
        <v>0</v>
      </c>
      <c r="T23" s="401">
        <v>0</v>
      </c>
    </row>
    <row r="24" spans="1:20" ht="17.25" thickTop="1" thickBot="1">
      <c r="A24" s="219"/>
      <c r="B24" s="238"/>
      <c r="C24" s="246"/>
      <c r="D24" s="247" t="s">
        <v>73</v>
      </c>
      <c r="E24" s="248" t="s">
        <v>74</v>
      </c>
      <c r="F24" s="248">
        <v>111</v>
      </c>
      <c r="G24" s="398">
        <v>32</v>
      </c>
      <c r="H24" s="293">
        <v>0</v>
      </c>
      <c r="I24" s="293">
        <v>0</v>
      </c>
      <c r="J24" s="293">
        <v>0</v>
      </c>
      <c r="K24" s="293">
        <v>0</v>
      </c>
      <c r="L24" s="293">
        <v>0</v>
      </c>
      <c r="M24" s="293">
        <v>31</v>
      </c>
      <c r="N24" s="399">
        <v>0</v>
      </c>
      <c r="O24" s="400">
        <v>0</v>
      </c>
      <c r="P24" s="400">
        <v>0</v>
      </c>
      <c r="Q24" s="398">
        <v>0</v>
      </c>
      <c r="R24" s="293">
        <v>0</v>
      </c>
      <c r="S24" s="293">
        <v>0</v>
      </c>
      <c r="T24" s="401">
        <v>0</v>
      </c>
    </row>
    <row r="25" spans="1:20" ht="17.25" thickTop="1" thickBot="1">
      <c r="A25" s="219"/>
      <c r="B25" s="238"/>
      <c r="C25" s="246"/>
      <c r="D25" s="247" t="s">
        <v>77</v>
      </c>
      <c r="E25" s="248" t="s">
        <v>78</v>
      </c>
      <c r="F25" s="248">
        <v>111</v>
      </c>
      <c r="G25" s="398">
        <v>1078</v>
      </c>
      <c r="H25" s="293">
        <v>0</v>
      </c>
      <c r="I25" s="293">
        <v>0</v>
      </c>
      <c r="J25" s="293">
        <v>0</v>
      </c>
      <c r="K25" s="293">
        <v>0</v>
      </c>
      <c r="L25" s="293">
        <v>0</v>
      </c>
      <c r="M25" s="293">
        <v>1596</v>
      </c>
      <c r="N25" s="399">
        <v>0</v>
      </c>
      <c r="O25" s="400">
        <v>0</v>
      </c>
      <c r="P25" s="400">
        <v>0</v>
      </c>
      <c r="Q25" s="398">
        <v>0</v>
      </c>
      <c r="R25" s="293">
        <v>0</v>
      </c>
      <c r="S25" s="293">
        <v>0</v>
      </c>
      <c r="T25" s="401">
        <v>0</v>
      </c>
    </row>
    <row r="26" spans="1:20" ht="17.25" thickTop="1" thickBot="1">
      <c r="A26" s="219"/>
      <c r="B26" s="226">
        <v>6</v>
      </c>
      <c r="C26" s="378" t="s">
        <v>130</v>
      </c>
      <c r="D26" s="379"/>
      <c r="E26" s="379"/>
      <c r="F26" s="379"/>
      <c r="G26" s="402">
        <f t="shared" ref="G26:T26" si="8">G27</f>
        <v>1409</v>
      </c>
      <c r="H26" s="403">
        <f t="shared" si="8"/>
        <v>0</v>
      </c>
      <c r="I26" s="403">
        <f t="shared" si="8"/>
        <v>6504</v>
      </c>
      <c r="J26" s="403">
        <f t="shared" si="8"/>
        <v>0</v>
      </c>
      <c r="K26" s="403">
        <f t="shared" si="8"/>
        <v>0</v>
      </c>
      <c r="L26" s="403">
        <f t="shared" si="8"/>
        <v>0</v>
      </c>
      <c r="M26" s="403">
        <f t="shared" si="8"/>
        <v>0</v>
      </c>
      <c r="N26" s="404">
        <f t="shared" si="8"/>
        <v>0</v>
      </c>
      <c r="O26" s="383">
        <f t="shared" si="8"/>
        <v>0</v>
      </c>
      <c r="P26" s="383">
        <f t="shared" si="8"/>
        <v>0</v>
      </c>
      <c r="Q26" s="402">
        <f t="shared" si="8"/>
        <v>0</v>
      </c>
      <c r="R26" s="403">
        <f t="shared" si="8"/>
        <v>0</v>
      </c>
      <c r="S26" s="403">
        <f t="shared" si="8"/>
        <v>0</v>
      </c>
      <c r="T26" s="405">
        <f t="shared" si="8"/>
        <v>0</v>
      </c>
    </row>
    <row r="27" spans="1:20" ht="17.25" thickTop="1" thickBot="1">
      <c r="A27" s="219"/>
      <c r="B27" s="417" t="s">
        <v>128</v>
      </c>
      <c r="C27" s="239" t="s">
        <v>131</v>
      </c>
      <c r="D27" s="341" t="s">
        <v>130</v>
      </c>
      <c r="E27" s="341"/>
      <c r="F27" s="341"/>
      <c r="G27" s="412">
        <f t="shared" ref="G27:T27" si="9">G28+G29+G30</f>
        <v>1409</v>
      </c>
      <c r="H27" s="413">
        <f t="shared" si="9"/>
        <v>0</v>
      </c>
      <c r="I27" s="413">
        <f t="shared" si="9"/>
        <v>6504</v>
      </c>
      <c r="J27" s="413">
        <f t="shared" si="9"/>
        <v>0</v>
      </c>
      <c r="K27" s="413">
        <f t="shared" si="9"/>
        <v>0</v>
      </c>
      <c r="L27" s="413">
        <f t="shared" si="9"/>
        <v>0</v>
      </c>
      <c r="M27" s="413">
        <f t="shared" si="9"/>
        <v>0</v>
      </c>
      <c r="N27" s="414">
        <f t="shared" si="9"/>
        <v>0</v>
      </c>
      <c r="O27" s="415">
        <f t="shared" si="9"/>
        <v>0</v>
      </c>
      <c r="P27" s="415">
        <f t="shared" si="9"/>
        <v>0</v>
      </c>
      <c r="Q27" s="412">
        <f t="shared" si="9"/>
        <v>0</v>
      </c>
      <c r="R27" s="413">
        <f t="shared" si="9"/>
        <v>0</v>
      </c>
      <c r="S27" s="413">
        <f t="shared" si="9"/>
        <v>0</v>
      </c>
      <c r="T27" s="416">
        <f t="shared" si="9"/>
        <v>0</v>
      </c>
    </row>
    <row r="28" spans="1:20" ht="17.25" thickTop="1" thickBot="1">
      <c r="A28" s="219"/>
      <c r="B28" s="238"/>
      <c r="C28" s="246"/>
      <c r="D28" s="247" t="s">
        <v>66</v>
      </c>
      <c r="E28" s="296" t="s">
        <v>67</v>
      </c>
      <c r="F28" s="248">
        <v>111</v>
      </c>
      <c r="G28" s="398">
        <v>0</v>
      </c>
      <c r="H28" s="293">
        <v>0</v>
      </c>
      <c r="I28" s="293">
        <v>1540</v>
      </c>
      <c r="J28" s="293">
        <v>0</v>
      </c>
      <c r="K28" s="293">
        <v>0</v>
      </c>
      <c r="L28" s="293">
        <v>0</v>
      </c>
      <c r="M28" s="293">
        <v>0</v>
      </c>
      <c r="N28" s="399">
        <v>0</v>
      </c>
      <c r="O28" s="400">
        <v>0</v>
      </c>
      <c r="P28" s="400">
        <v>0</v>
      </c>
      <c r="Q28" s="398">
        <v>0</v>
      </c>
      <c r="R28" s="293">
        <v>0</v>
      </c>
      <c r="S28" s="293">
        <v>0</v>
      </c>
      <c r="T28" s="401">
        <v>0</v>
      </c>
    </row>
    <row r="29" spans="1:20" ht="17.25" thickTop="1" thickBot="1">
      <c r="A29" s="219"/>
      <c r="B29" s="238"/>
      <c r="C29" s="246"/>
      <c r="D29" s="247" t="s">
        <v>73</v>
      </c>
      <c r="E29" s="248" t="s">
        <v>74</v>
      </c>
      <c r="F29" s="248">
        <v>111</v>
      </c>
      <c r="G29" s="398">
        <v>0</v>
      </c>
      <c r="H29" s="293">
        <v>0</v>
      </c>
      <c r="I29" s="293">
        <v>978</v>
      </c>
      <c r="J29" s="293">
        <v>0</v>
      </c>
      <c r="K29" s="293">
        <v>0</v>
      </c>
      <c r="L29" s="293">
        <v>0</v>
      </c>
      <c r="M29" s="293">
        <v>0</v>
      </c>
      <c r="N29" s="399">
        <v>0</v>
      </c>
      <c r="O29" s="400">
        <v>0</v>
      </c>
      <c r="P29" s="400">
        <v>0</v>
      </c>
      <c r="Q29" s="398">
        <v>0</v>
      </c>
      <c r="R29" s="293">
        <v>0</v>
      </c>
      <c r="S29" s="293">
        <v>0</v>
      </c>
      <c r="T29" s="401">
        <v>0</v>
      </c>
    </row>
    <row r="30" spans="1:20" ht="17.25" thickTop="1" thickBot="1">
      <c r="A30" s="219"/>
      <c r="B30" s="238"/>
      <c r="C30" s="246"/>
      <c r="D30" s="247" t="s">
        <v>77</v>
      </c>
      <c r="E30" s="248" t="s">
        <v>78</v>
      </c>
      <c r="F30" s="248">
        <v>111</v>
      </c>
      <c r="G30" s="418">
        <v>1409</v>
      </c>
      <c r="H30" s="419">
        <v>0</v>
      </c>
      <c r="I30" s="419">
        <v>3986</v>
      </c>
      <c r="J30" s="419">
        <v>0</v>
      </c>
      <c r="K30" s="419">
        <v>0</v>
      </c>
      <c r="L30" s="419">
        <v>0</v>
      </c>
      <c r="M30" s="419">
        <v>0</v>
      </c>
      <c r="N30" s="420">
        <v>0</v>
      </c>
      <c r="O30" s="400">
        <v>0</v>
      </c>
      <c r="P30" s="400">
        <v>0</v>
      </c>
      <c r="Q30" s="418">
        <v>0</v>
      </c>
      <c r="R30" s="419">
        <v>0</v>
      </c>
      <c r="S30" s="419">
        <v>0</v>
      </c>
      <c r="T30" s="421">
        <v>0</v>
      </c>
    </row>
    <row r="31" spans="1:20" ht="15.75" thickTop="1"/>
  </sheetData>
  <pageMargins left="0.7" right="0.7" top="0.75" bottom="0.75" header="0.3" footer="0.3"/>
  <pageSetup paperSize="9" scale="6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A6FFC-A770-4638-867E-70279A89F242}">
  <sheetPr>
    <pageSetUpPr fitToPage="1"/>
  </sheetPr>
  <dimension ref="A1:U135"/>
  <sheetViews>
    <sheetView topLeftCell="D114" workbookViewId="0">
      <selection activeCell="F2" sqref="F2"/>
    </sheetView>
  </sheetViews>
  <sheetFormatPr defaultRowHeight="15"/>
  <cols>
    <col min="1" max="1" width="5.28515625" customWidth="1"/>
    <col min="2" max="2" width="6.85546875" customWidth="1"/>
    <col min="5" max="5" width="34.140625" customWidth="1"/>
    <col min="6" max="6" width="11.7109375" customWidth="1"/>
    <col min="8" max="8" width="10.5703125" customWidth="1"/>
    <col min="10" max="10" width="10.5703125" customWidth="1"/>
    <col min="15" max="15" width="10.28515625" customWidth="1"/>
  </cols>
  <sheetData>
    <row r="1" spans="1:20" ht="15.75">
      <c r="A1" s="162"/>
      <c r="B1" s="163" t="s">
        <v>132</v>
      </c>
    </row>
    <row r="2" spans="1:20" ht="15.75" thickBot="1">
      <c r="A2" s="162"/>
      <c r="B2" s="164"/>
    </row>
    <row r="3" spans="1:20" ht="16.5" thickTop="1" thickBot="1">
      <c r="A3" s="422"/>
      <c r="B3" s="423"/>
      <c r="C3" s="423"/>
      <c r="D3" s="423"/>
      <c r="E3" s="423"/>
      <c r="F3" s="423"/>
      <c r="G3" s="424" t="s">
        <v>45</v>
      </c>
      <c r="H3" s="424"/>
      <c r="I3" s="424" t="s">
        <v>46</v>
      </c>
      <c r="J3" s="424"/>
      <c r="K3" s="424" t="s">
        <v>113</v>
      </c>
      <c r="L3" s="424"/>
      <c r="M3" s="424" t="s">
        <v>48</v>
      </c>
      <c r="N3" s="424"/>
      <c r="O3" s="425" t="s">
        <v>49</v>
      </c>
      <c r="P3" s="425"/>
      <c r="Q3" s="424" t="s">
        <v>50</v>
      </c>
      <c r="R3" s="424"/>
      <c r="S3" s="424" t="s">
        <v>51</v>
      </c>
      <c r="T3" s="426"/>
    </row>
    <row r="4" spans="1:20" ht="43.5" thickBot="1">
      <c r="A4" s="427"/>
      <c r="B4" s="428"/>
      <c r="C4" s="429"/>
      <c r="D4" s="430"/>
      <c r="E4" s="431"/>
      <c r="F4" s="431"/>
      <c r="G4" s="432" t="s">
        <v>52</v>
      </c>
      <c r="H4" s="432" t="s">
        <v>53</v>
      </c>
      <c r="I4" s="432" t="s">
        <v>52</v>
      </c>
      <c r="J4" s="432" t="s">
        <v>53</v>
      </c>
      <c r="K4" s="432" t="s">
        <v>52</v>
      </c>
      <c r="L4" s="432" t="s">
        <v>53</v>
      </c>
      <c r="M4" s="432" t="s">
        <v>52</v>
      </c>
      <c r="N4" s="432" t="s">
        <v>53</v>
      </c>
      <c r="O4" s="433" t="s">
        <v>52</v>
      </c>
      <c r="P4" s="433" t="s">
        <v>54</v>
      </c>
      <c r="Q4" s="432" t="s">
        <v>52</v>
      </c>
      <c r="R4" s="432" t="s">
        <v>53</v>
      </c>
      <c r="S4" s="432" t="s">
        <v>52</v>
      </c>
      <c r="T4" s="434" t="s">
        <v>53</v>
      </c>
    </row>
    <row r="5" spans="1:20" ht="16.5" thickBot="1">
      <c r="A5" s="427"/>
      <c r="B5" s="435" t="s">
        <v>55</v>
      </c>
      <c r="C5" s="430" t="s">
        <v>56</v>
      </c>
      <c r="D5" s="436" t="s">
        <v>133</v>
      </c>
      <c r="E5" s="437"/>
      <c r="F5" s="437"/>
      <c r="G5" s="432"/>
      <c r="H5" s="432"/>
      <c r="I5" s="432"/>
      <c r="J5" s="432"/>
      <c r="K5" s="432"/>
      <c r="L5" s="432"/>
      <c r="M5" s="432"/>
      <c r="N5" s="432"/>
      <c r="O5" s="438"/>
      <c r="P5" s="438"/>
      <c r="Q5" s="432"/>
      <c r="R5" s="432"/>
      <c r="S5" s="432"/>
      <c r="T5" s="434"/>
    </row>
    <row r="6" spans="1:20" ht="16.5" thickBot="1">
      <c r="A6" s="439"/>
      <c r="B6" s="440" t="s">
        <v>57</v>
      </c>
      <c r="C6" s="441" t="s">
        <v>58</v>
      </c>
      <c r="D6" s="441"/>
      <c r="E6" s="442" t="s">
        <v>59</v>
      </c>
      <c r="F6" s="443" t="s">
        <v>60</v>
      </c>
      <c r="G6" s="444"/>
      <c r="H6" s="444"/>
      <c r="I6" s="444"/>
      <c r="J6" s="444"/>
      <c r="K6" s="444"/>
      <c r="L6" s="444"/>
      <c r="M6" s="444"/>
      <c r="N6" s="444"/>
      <c r="O6" s="445"/>
      <c r="P6" s="445"/>
      <c r="Q6" s="444"/>
      <c r="R6" s="444"/>
      <c r="S6" s="444"/>
      <c r="T6" s="446"/>
    </row>
    <row r="7" spans="1:20" ht="17.25" thickTop="1" thickBot="1">
      <c r="A7" s="447"/>
      <c r="B7" s="448" t="s">
        <v>134</v>
      </c>
      <c r="C7" s="449"/>
      <c r="D7" s="450"/>
      <c r="E7" s="451"/>
      <c r="F7" s="451"/>
      <c r="G7" s="452">
        <f t="shared" ref="G7:T7" si="0">G8+G13+G26+G31+G35+G43+G46+G49+G54+G57+G66+G77+G84+G90+G72++G95+G99+G111+G102+G116+G129+G119+G124+G107+G132</f>
        <v>166631</v>
      </c>
      <c r="H7" s="452">
        <f t="shared" si="0"/>
        <v>11784</v>
      </c>
      <c r="I7" s="452">
        <f t="shared" si="0"/>
        <v>203808</v>
      </c>
      <c r="J7" s="452">
        <f t="shared" si="0"/>
        <v>130342</v>
      </c>
      <c r="K7" s="452">
        <f t="shared" si="0"/>
        <v>207688</v>
      </c>
      <c r="L7" s="452">
        <f t="shared" si="0"/>
        <v>141713</v>
      </c>
      <c r="M7" s="452">
        <f t="shared" si="0"/>
        <v>261611</v>
      </c>
      <c r="N7" s="452">
        <f t="shared" si="0"/>
        <v>380882</v>
      </c>
      <c r="O7" s="453">
        <f t="shared" si="0"/>
        <v>249477</v>
      </c>
      <c r="P7" s="454">
        <f t="shared" si="0"/>
        <v>79200</v>
      </c>
      <c r="Q7" s="455">
        <f t="shared" si="0"/>
        <v>358141</v>
      </c>
      <c r="R7" s="455">
        <f t="shared" si="0"/>
        <v>0</v>
      </c>
      <c r="S7" s="455">
        <f t="shared" si="0"/>
        <v>468741</v>
      </c>
      <c r="T7" s="455">
        <f t="shared" si="0"/>
        <v>0</v>
      </c>
    </row>
    <row r="8" spans="1:20" ht="17.25" thickTop="1" thickBot="1">
      <c r="A8" s="456"/>
      <c r="B8" s="457">
        <v>1</v>
      </c>
      <c r="C8" s="458" t="s">
        <v>135</v>
      </c>
      <c r="D8" s="459"/>
      <c r="E8" s="459"/>
      <c r="F8" s="460"/>
      <c r="G8" s="461">
        <f t="shared" ref="G8:T8" si="1">G9</f>
        <v>4018</v>
      </c>
      <c r="H8" s="462">
        <f t="shared" si="1"/>
        <v>0</v>
      </c>
      <c r="I8" s="462">
        <f t="shared" si="1"/>
        <v>4151</v>
      </c>
      <c r="J8" s="462">
        <f t="shared" si="1"/>
        <v>0</v>
      </c>
      <c r="K8" s="462">
        <f t="shared" si="1"/>
        <v>4042</v>
      </c>
      <c r="L8" s="462">
        <f t="shared" si="1"/>
        <v>0</v>
      </c>
      <c r="M8" s="462">
        <f t="shared" si="1"/>
        <v>4042</v>
      </c>
      <c r="N8" s="463">
        <f t="shared" si="1"/>
        <v>0</v>
      </c>
      <c r="O8" s="464">
        <f t="shared" si="1"/>
        <v>4042</v>
      </c>
      <c r="P8" s="465">
        <f t="shared" si="1"/>
        <v>0</v>
      </c>
      <c r="Q8" s="466">
        <f t="shared" si="1"/>
        <v>4042</v>
      </c>
      <c r="R8" s="467">
        <f t="shared" si="1"/>
        <v>0</v>
      </c>
      <c r="S8" s="467">
        <f t="shared" si="1"/>
        <v>4042</v>
      </c>
      <c r="T8" s="468">
        <f t="shared" si="1"/>
        <v>0</v>
      </c>
    </row>
    <row r="9" spans="1:20" ht="17.25" thickTop="1" thickBot="1">
      <c r="A9" s="447"/>
      <c r="B9" s="469"/>
      <c r="C9" s="470" t="s">
        <v>136</v>
      </c>
      <c r="D9" s="471" t="s">
        <v>137</v>
      </c>
      <c r="E9" s="471"/>
      <c r="F9" s="472"/>
      <c r="G9" s="473">
        <f t="shared" ref="G9:T9" si="2">G10+G11+G12</f>
        <v>4018</v>
      </c>
      <c r="H9" s="474">
        <f t="shared" si="2"/>
        <v>0</v>
      </c>
      <c r="I9" s="474">
        <f t="shared" si="2"/>
        <v>4151</v>
      </c>
      <c r="J9" s="474">
        <f t="shared" si="2"/>
        <v>0</v>
      </c>
      <c r="K9" s="474">
        <f t="shared" si="2"/>
        <v>4042</v>
      </c>
      <c r="L9" s="474">
        <f t="shared" si="2"/>
        <v>0</v>
      </c>
      <c r="M9" s="474">
        <f t="shared" si="2"/>
        <v>4042</v>
      </c>
      <c r="N9" s="475">
        <f t="shared" si="2"/>
        <v>0</v>
      </c>
      <c r="O9" s="476">
        <f t="shared" si="2"/>
        <v>4042</v>
      </c>
      <c r="P9" s="476">
        <f t="shared" si="2"/>
        <v>0</v>
      </c>
      <c r="Q9" s="477">
        <f t="shared" si="2"/>
        <v>4042</v>
      </c>
      <c r="R9" s="478">
        <f t="shared" si="2"/>
        <v>0</v>
      </c>
      <c r="S9" s="478">
        <f t="shared" si="2"/>
        <v>4042</v>
      </c>
      <c r="T9" s="479">
        <f t="shared" si="2"/>
        <v>0</v>
      </c>
    </row>
    <row r="10" spans="1:20" ht="17.25" thickTop="1" thickBot="1">
      <c r="A10" s="447"/>
      <c r="B10" s="447"/>
      <c r="C10" s="480"/>
      <c r="D10" s="481" t="s">
        <v>66</v>
      </c>
      <c r="E10" s="482" t="s">
        <v>67</v>
      </c>
      <c r="F10" s="483">
        <v>111</v>
      </c>
      <c r="G10" s="294">
        <v>2610</v>
      </c>
      <c r="H10" s="258">
        <v>0</v>
      </c>
      <c r="I10" s="258">
        <v>2621</v>
      </c>
      <c r="J10" s="258">
        <v>0</v>
      </c>
      <c r="K10" s="258">
        <v>2424</v>
      </c>
      <c r="L10" s="258">
        <v>0</v>
      </c>
      <c r="M10" s="258">
        <v>2424</v>
      </c>
      <c r="N10" s="484">
        <v>0</v>
      </c>
      <c r="O10" s="256">
        <v>2424</v>
      </c>
      <c r="P10" s="256">
        <v>0</v>
      </c>
      <c r="Q10" s="485">
        <v>2424</v>
      </c>
      <c r="R10" s="486">
        <v>0</v>
      </c>
      <c r="S10" s="486">
        <v>2424</v>
      </c>
      <c r="T10" s="487">
        <v>0</v>
      </c>
    </row>
    <row r="11" spans="1:20" ht="17.25" thickTop="1" thickBot="1">
      <c r="A11" s="447"/>
      <c r="B11" s="447"/>
      <c r="C11" s="480"/>
      <c r="D11" s="481" t="s">
        <v>73</v>
      </c>
      <c r="E11" s="482" t="s">
        <v>74</v>
      </c>
      <c r="F11" s="483">
        <v>111</v>
      </c>
      <c r="G11" s="294">
        <v>860</v>
      </c>
      <c r="H11" s="258">
        <v>0</v>
      </c>
      <c r="I11" s="258">
        <v>865</v>
      </c>
      <c r="J11" s="258">
        <v>0</v>
      </c>
      <c r="K11" s="258">
        <v>850</v>
      </c>
      <c r="L11" s="258">
        <v>0</v>
      </c>
      <c r="M11" s="258">
        <v>850</v>
      </c>
      <c r="N11" s="484">
        <v>0</v>
      </c>
      <c r="O11" s="256">
        <v>850</v>
      </c>
      <c r="P11" s="256">
        <v>0</v>
      </c>
      <c r="Q11" s="485">
        <v>850</v>
      </c>
      <c r="R11" s="486">
        <v>0</v>
      </c>
      <c r="S11" s="486">
        <v>850</v>
      </c>
      <c r="T11" s="487">
        <v>0</v>
      </c>
    </row>
    <row r="12" spans="1:20" ht="17.25" thickTop="1" thickBot="1">
      <c r="A12" s="447"/>
      <c r="B12" s="447"/>
      <c r="C12" s="480"/>
      <c r="D12" s="481" t="s">
        <v>77</v>
      </c>
      <c r="E12" s="482" t="s">
        <v>78</v>
      </c>
      <c r="F12" s="483">
        <v>111</v>
      </c>
      <c r="G12" s="294">
        <v>548</v>
      </c>
      <c r="H12" s="258">
        <v>0</v>
      </c>
      <c r="I12" s="258">
        <v>665</v>
      </c>
      <c r="J12" s="258">
        <v>0</v>
      </c>
      <c r="K12" s="258">
        <v>768</v>
      </c>
      <c r="L12" s="258">
        <v>0</v>
      </c>
      <c r="M12" s="258">
        <v>768</v>
      </c>
      <c r="N12" s="484">
        <v>0</v>
      </c>
      <c r="O12" s="256">
        <v>768</v>
      </c>
      <c r="P12" s="256">
        <v>0</v>
      </c>
      <c r="Q12" s="485">
        <v>768</v>
      </c>
      <c r="R12" s="486">
        <v>0</v>
      </c>
      <c r="S12" s="486">
        <v>768</v>
      </c>
      <c r="T12" s="487">
        <v>0</v>
      </c>
    </row>
    <row r="13" spans="1:20" ht="17.25" thickTop="1" thickBot="1">
      <c r="A13" s="447"/>
      <c r="B13" s="488">
        <v>2</v>
      </c>
      <c r="C13" s="489" t="s">
        <v>138</v>
      </c>
      <c r="D13" s="490"/>
      <c r="E13" s="490"/>
      <c r="F13" s="491"/>
      <c r="G13" s="492">
        <f t="shared" ref="G13:T13" si="3">G14</f>
        <v>15506</v>
      </c>
      <c r="H13" s="493">
        <f t="shared" si="3"/>
        <v>0</v>
      </c>
      <c r="I13" s="493">
        <f t="shared" si="3"/>
        <v>20544</v>
      </c>
      <c r="J13" s="493">
        <f t="shared" si="3"/>
        <v>0</v>
      </c>
      <c r="K13" s="493">
        <f t="shared" si="3"/>
        <v>21380</v>
      </c>
      <c r="L13" s="493">
        <f t="shared" si="3"/>
        <v>0</v>
      </c>
      <c r="M13" s="493">
        <f t="shared" si="3"/>
        <v>1686</v>
      </c>
      <c r="N13" s="494">
        <f t="shared" si="3"/>
        <v>0</v>
      </c>
      <c r="O13" s="495">
        <f t="shared" si="3"/>
        <v>0</v>
      </c>
      <c r="P13" s="495">
        <f t="shared" si="3"/>
        <v>0</v>
      </c>
      <c r="Q13" s="496">
        <f t="shared" si="3"/>
        <v>0</v>
      </c>
      <c r="R13" s="497">
        <f t="shared" si="3"/>
        <v>0</v>
      </c>
      <c r="S13" s="497">
        <f t="shared" si="3"/>
        <v>0</v>
      </c>
      <c r="T13" s="498">
        <f t="shared" si="3"/>
        <v>0</v>
      </c>
    </row>
    <row r="14" spans="1:20" ht="17.25" thickTop="1" thickBot="1">
      <c r="A14" s="447"/>
      <c r="B14" s="469"/>
      <c r="C14" s="470" t="s">
        <v>139</v>
      </c>
      <c r="D14" s="471" t="s">
        <v>140</v>
      </c>
      <c r="E14" s="471"/>
      <c r="F14" s="472"/>
      <c r="G14" s="473">
        <f t="shared" ref="G14:T14" si="4">G15+G16+G18+G17+G19+G20+G21+G22+G23+G24+G25</f>
        <v>15506</v>
      </c>
      <c r="H14" s="474">
        <f t="shared" si="4"/>
        <v>0</v>
      </c>
      <c r="I14" s="474">
        <f t="shared" si="4"/>
        <v>20544</v>
      </c>
      <c r="J14" s="474">
        <f t="shared" si="4"/>
        <v>0</v>
      </c>
      <c r="K14" s="474">
        <f t="shared" si="4"/>
        <v>21380</v>
      </c>
      <c r="L14" s="474">
        <f t="shared" si="4"/>
        <v>0</v>
      </c>
      <c r="M14" s="474">
        <f t="shared" si="4"/>
        <v>1686</v>
      </c>
      <c r="N14" s="475">
        <f t="shared" si="4"/>
        <v>0</v>
      </c>
      <c r="O14" s="476">
        <f t="shared" si="4"/>
        <v>0</v>
      </c>
      <c r="P14" s="476">
        <f t="shared" si="4"/>
        <v>0</v>
      </c>
      <c r="Q14" s="477">
        <f t="shared" si="4"/>
        <v>0</v>
      </c>
      <c r="R14" s="478">
        <f t="shared" si="4"/>
        <v>0</v>
      </c>
      <c r="S14" s="478">
        <f t="shared" si="4"/>
        <v>0</v>
      </c>
      <c r="T14" s="479">
        <f t="shared" si="4"/>
        <v>0</v>
      </c>
    </row>
    <row r="15" spans="1:20" ht="17.25" thickTop="1" thickBot="1">
      <c r="A15" s="447"/>
      <c r="B15" s="447"/>
      <c r="C15" s="480"/>
      <c r="D15" s="481" t="s">
        <v>66</v>
      </c>
      <c r="E15" s="482" t="s">
        <v>67</v>
      </c>
      <c r="F15" s="483">
        <v>41</v>
      </c>
      <c r="G15" s="294">
        <v>10038</v>
      </c>
      <c r="H15" s="258">
        <v>0</v>
      </c>
      <c r="I15" s="258">
        <v>6612</v>
      </c>
      <c r="J15" s="258">
        <v>0</v>
      </c>
      <c r="K15" s="258">
        <v>15900</v>
      </c>
      <c r="L15" s="258">
        <v>0</v>
      </c>
      <c r="M15" s="258">
        <v>1240</v>
      </c>
      <c r="N15" s="484">
        <v>0</v>
      </c>
      <c r="O15" s="256">
        <v>0</v>
      </c>
      <c r="P15" s="256">
        <v>0</v>
      </c>
      <c r="Q15" s="485">
        <v>0</v>
      </c>
      <c r="R15" s="486">
        <v>0</v>
      </c>
      <c r="S15" s="486">
        <v>0</v>
      </c>
      <c r="T15" s="487">
        <v>0</v>
      </c>
    </row>
    <row r="16" spans="1:20" ht="17.25" thickTop="1" thickBot="1">
      <c r="A16" s="447"/>
      <c r="B16" s="447"/>
      <c r="C16" s="480"/>
      <c r="D16" s="481" t="s">
        <v>73</v>
      </c>
      <c r="E16" s="482" t="s">
        <v>74</v>
      </c>
      <c r="F16" s="483">
        <v>41</v>
      </c>
      <c r="G16" s="294">
        <v>794</v>
      </c>
      <c r="H16" s="258">
        <v>0</v>
      </c>
      <c r="I16" s="258">
        <v>2500</v>
      </c>
      <c r="J16" s="258">
        <v>0</v>
      </c>
      <c r="K16" s="258">
        <v>5480</v>
      </c>
      <c r="L16" s="258">
        <v>0</v>
      </c>
      <c r="M16" s="258">
        <v>446</v>
      </c>
      <c r="N16" s="484">
        <v>0</v>
      </c>
      <c r="O16" s="256">
        <v>0</v>
      </c>
      <c r="P16" s="256">
        <v>0</v>
      </c>
      <c r="Q16" s="485">
        <v>0</v>
      </c>
      <c r="R16" s="486">
        <v>0</v>
      </c>
      <c r="S16" s="486">
        <v>0</v>
      </c>
      <c r="T16" s="487">
        <v>0</v>
      </c>
    </row>
    <row r="17" spans="1:20" ht="17.25" thickTop="1" thickBot="1">
      <c r="A17" s="447"/>
      <c r="B17" s="447"/>
      <c r="C17" s="480"/>
      <c r="D17" s="481" t="s">
        <v>77</v>
      </c>
      <c r="E17" s="482" t="s">
        <v>78</v>
      </c>
      <c r="F17" s="483">
        <v>41</v>
      </c>
      <c r="G17" s="294">
        <v>1107</v>
      </c>
      <c r="H17" s="258">
        <v>0</v>
      </c>
      <c r="I17" s="258">
        <v>1511</v>
      </c>
      <c r="J17" s="258">
        <v>0</v>
      </c>
      <c r="K17" s="258">
        <v>0</v>
      </c>
      <c r="L17" s="258">
        <v>0</v>
      </c>
      <c r="M17" s="258">
        <v>0</v>
      </c>
      <c r="N17" s="484">
        <v>0</v>
      </c>
      <c r="O17" s="256">
        <v>0</v>
      </c>
      <c r="P17" s="256">
        <v>0</v>
      </c>
      <c r="Q17" s="485">
        <v>0</v>
      </c>
      <c r="R17" s="486">
        <v>0</v>
      </c>
      <c r="S17" s="486">
        <v>0</v>
      </c>
      <c r="T17" s="487">
        <v>0</v>
      </c>
    </row>
    <row r="18" spans="1:20" ht="17.25" thickTop="1" thickBot="1">
      <c r="A18" s="447"/>
      <c r="B18" s="447"/>
      <c r="C18" s="480"/>
      <c r="D18" s="481" t="s">
        <v>81</v>
      </c>
      <c r="E18" s="482" t="s">
        <v>141</v>
      </c>
      <c r="F18" s="483">
        <v>41</v>
      </c>
      <c r="G18" s="294">
        <v>110</v>
      </c>
      <c r="H18" s="258">
        <v>0</v>
      </c>
      <c r="I18" s="258">
        <v>0</v>
      </c>
      <c r="J18" s="258">
        <v>0</v>
      </c>
      <c r="K18" s="258">
        <v>0</v>
      </c>
      <c r="L18" s="258">
        <v>0</v>
      </c>
      <c r="M18" s="258">
        <v>0</v>
      </c>
      <c r="N18" s="484">
        <v>0</v>
      </c>
      <c r="O18" s="256">
        <v>0</v>
      </c>
      <c r="P18" s="256">
        <v>0</v>
      </c>
      <c r="Q18" s="485">
        <v>0</v>
      </c>
      <c r="R18" s="486">
        <v>0</v>
      </c>
      <c r="S18" s="486">
        <v>0</v>
      </c>
      <c r="T18" s="487">
        <v>0</v>
      </c>
    </row>
    <row r="19" spans="1:20" ht="17.25" thickTop="1" thickBot="1">
      <c r="A19" s="447"/>
      <c r="B19" s="447"/>
      <c r="C19" s="480"/>
      <c r="D19" s="481" t="s">
        <v>66</v>
      </c>
      <c r="E19" s="482" t="s">
        <v>67</v>
      </c>
      <c r="F19" s="499" t="s">
        <v>142</v>
      </c>
      <c r="G19" s="294">
        <v>0</v>
      </c>
      <c r="H19" s="258">
        <v>0</v>
      </c>
      <c r="I19" s="258">
        <v>847</v>
      </c>
      <c r="J19" s="258">
        <v>0</v>
      </c>
      <c r="K19" s="258">
        <v>0</v>
      </c>
      <c r="L19" s="258">
        <v>0</v>
      </c>
      <c r="M19" s="258">
        <v>0</v>
      </c>
      <c r="N19" s="484">
        <v>0</v>
      </c>
      <c r="O19" s="256">
        <v>0</v>
      </c>
      <c r="P19" s="256">
        <v>0</v>
      </c>
      <c r="Q19" s="485">
        <v>0</v>
      </c>
      <c r="R19" s="486">
        <v>0</v>
      </c>
      <c r="S19" s="486">
        <v>0</v>
      </c>
      <c r="T19" s="487">
        <v>0</v>
      </c>
    </row>
    <row r="20" spans="1:20" ht="17.25" thickTop="1" thickBot="1">
      <c r="A20" s="447"/>
      <c r="B20" s="447"/>
      <c r="C20" s="480"/>
      <c r="D20" s="481" t="s">
        <v>73</v>
      </c>
      <c r="E20" s="482" t="s">
        <v>74</v>
      </c>
      <c r="F20" s="499" t="s">
        <v>143</v>
      </c>
      <c r="G20" s="294">
        <v>2371</v>
      </c>
      <c r="H20" s="258">
        <v>0</v>
      </c>
      <c r="I20" s="258">
        <v>296</v>
      </c>
      <c r="J20" s="258">
        <v>0</v>
      </c>
      <c r="K20" s="258">
        <v>0</v>
      </c>
      <c r="L20" s="258">
        <v>0</v>
      </c>
      <c r="M20" s="258">
        <v>0</v>
      </c>
      <c r="N20" s="484">
        <v>0</v>
      </c>
      <c r="O20" s="256">
        <v>0</v>
      </c>
      <c r="P20" s="256">
        <v>0</v>
      </c>
      <c r="Q20" s="485">
        <v>0</v>
      </c>
      <c r="R20" s="486">
        <v>0</v>
      </c>
      <c r="S20" s="486">
        <v>0</v>
      </c>
      <c r="T20" s="487">
        <v>0</v>
      </c>
    </row>
    <row r="21" spans="1:20" ht="17.25" thickTop="1" thickBot="1">
      <c r="A21" s="447"/>
      <c r="B21" s="447"/>
      <c r="C21" s="480"/>
      <c r="D21" s="481" t="s">
        <v>77</v>
      </c>
      <c r="E21" s="482" t="s">
        <v>78</v>
      </c>
      <c r="F21" s="499" t="s">
        <v>143</v>
      </c>
      <c r="G21" s="294">
        <v>0</v>
      </c>
      <c r="H21" s="258">
        <v>0</v>
      </c>
      <c r="I21" s="258">
        <v>0</v>
      </c>
      <c r="J21" s="258">
        <v>0</v>
      </c>
      <c r="K21" s="258">
        <v>0</v>
      </c>
      <c r="L21" s="258">
        <v>0</v>
      </c>
      <c r="M21" s="258">
        <v>0</v>
      </c>
      <c r="N21" s="484">
        <v>0</v>
      </c>
      <c r="O21" s="256">
        <v>0</v>
      </c>
      <c r="P21" s="256">
        <v>0</v>
      </c>
      <c r="Q21" s="485">
        <v>0</v>
      </c>
      <c r="R21" s="486">
        <v>0</v>
      </c>
      <c r="S21" s="486">
        <v>0</v>
      </c>
      <c r="T21" s="487">
        <v>0</v>
      </c>
    </row>
    <row r="22" spans="1:20" ht="17.25" thickTop="1" thickBot="1">
      <c r="A22" s="447"/>
      <c r="B22" s="447"/>
      <c r="C22" s="480"/>
      <c r="D22" s="481" t="s">
        <v>66</v>
      </c>
      <c r="E22" s="482" t="s">
        <v>67</v>
      </c>
      <c r="F22" s="499" t="s">
        <v>144</v>
      </c>
      <c r="G22" s="294">
        <v>0</v>
      </c>
      <c r="H22" s="258">
        <v>0</v>
      </c>
      <c r="I22" s="258">
        <v>150</v>
      </c>
      <c r="J22" s="258">
        <v>0</v>
      </c>
      <c r="K22" s="258">
        <v>0</v>
      </c>
      <c r="L22" s="258">
        <v>0</v>
      </c>
      <c r="M22" s="258">
        <v>0</v>
      </c>
      <c r="N22" s="484">
        <v>0</v>
      </c>
      <c r="O22" s="256">
        <v>0</v>
      </c>
      <c r="P22" s="256">
        <v>0</v>
      </c>
      <c r="Q22" s="485">
        <v>0</v>
      </c>
      <c r="R22" s="486">
        <v>0</v>
      </c>
      <c r="S22" s="486">
        <v>0</v>
      </c>
      <c r="T22" s="487">
        <v>0</v>
      </c>
    </row>
    <row r="23" spans="1:20" ht="17.25" thickTop="1" thickBot="1">
      <c r="A23" s="447"/>
      <c r="B23" s="447"/>
      <c r="C23" s="480"/>
      <c r="D23" s="481" t="s">
        <v>73</v>
      </c>
      <c r="E23" s="482" t="s">
        <v>74</v>
      </c>
      <c r="F23" s="499" t="s">
        <v>144</v>
      </c>
      <c r="G23" s="294">
        <v>418</v>
      </c>
      <c r="H23" s="258">
        <v>0</v>
      </c>
      <c r="I23" s="258">
        <v>52</v>
      </c>
      <c r="J23" s="258">
        <v>0</v>
      </c>
      <c r="K23" s="258">
        <v>0</v>
      </c>
      <c r="L23" s="258">
        <v>0</v>
      </c>
      <c r="M23" s="258">
        <v>0</v>
      </c>
      <c r="N23" s="484">
        <v>0</v>
      </c>
      <c r="O23" s="256">
        <v>0</v>
      </c>
      <c r="P23" s="256">
        <v>0</v>
      </c>
      <c r="Q23" s="485">
        <v>0</v>
      </c>
      <c r="R23" s="486">
        <v>0</v>
      </c>
      <c r="S23" s="486">
        <v>0</v>
      </c>
      <c r="T23" s="487">
        <v>0</v>
      </c>
    </row>
    <row r="24" spans="1:20" ht="17.25" thickTop="1" thickBot="1">
      <c r="A24" s="447"/>
      <c r="B24" s="447"/>
      <c r="C24" s="480"/>
      <c r="D24" s="481" t="s">
        <v>66</v>
      </c>
      <c r="E24" s="482" t="s">
        <v>67</v>
      </c>
      <c r="F24" s="499" t="s">
        <v>145</v>
      </c>
      <c r="G24" s="294">
        <v>0</v>
      </c>
      <c r="H24" s="258">
        <v>0</v>
      </c>
      <c r="I24" s="258">
        <v>6355</v>
      </c>
      <c r="J24" s="258">
        <v>0</v>
      </c>
      <c r="K24" s="258">
        <v>0</v>
      </c>
      <c r="L24" s="258">
        <v>0</v>
      </c>
      <c r="M24" s="258">
        <v>0</v>
      </c>
      <c r="N24" s="484">
        <v>0</v>
      </c>
      <c r="O24" s="256">
        <v>0</v>
      </c>
      <c r="P24" s="256">
        <v>0</v>
      </c>
      <c r="Q24" s="485">
        <v>0</v>
      </c>
      <c r="R24" s="486">
        <v>0</v>
      </c>
      <c r="S24" s="486">
        <v>0</v>
      </c>
      <c r="T24" s="487">
        <v>0</v>
      </c>
    </row>
    <row r="25" spans="1:20" ht="17.25" thickTop="1" thickBot="1">
      <c r="A25" s="447"/>
      <c r="B25" s="447"/>
      <c r="C25" s="480"/>
      <c r="D25" s="481" t="s">
        <v>73</v>
      </c>
      <c r="E25" s="482" t="s">
        <v>74</v>
      </c>
      <c r="F25" s="499" t="s">
        <v>145</v>
      </c>
      <c r="G25" s="294">
        <v>668</v>
      </c>
      <c r="H25" s="258">
        <v>0</v>
      </c>
      <c r="I25" s="258">
        <v>2221</v>
      </c>
      <c r="J25" s="258">
        <v>0</v>
      </c>
      <c r="K25" s="258">
        <v>0</v>
      </c>
      <c r="L25" s="258">
        <v>0</v>
      </c>
      <c r="M25" s="258">
        <v>0</v>
      </c>
      <c r="N25" s="484">
        <v>0</v>
      </c>
      <c r="O25" s="256">
        <v>0</v>
      </c>
      <c r="P25" s="256">
        <v>0</v>
      </c>
      <c r="Q25" s="485">
        <v>0</v>
      </c>
      <c r="R25" s="486">
        <v>0</v>
      </c>
      <c r="S25" s="486">
        <v>0</v>
      </c>
      <c r="T25" s="487">
        <v>0</v>
      </c>
    </row>
    <row r="26" spans="1:20" ht="17.25" thickTop="1" thickBot="1">
      <c r="A26" s="447"/>
      <c r="B26" s="500">
        <v>3</v>
      </c>
      <c r="C26" s="501" t="s">
        <v>146</v>
      </c>
      <c r="D26" s="502"/>
      <c r="E26" s="502"/>
      <c r="F26" s="503"/>
      <c r="G26" s="504">
        <f t="shared" ref="G26:T26" si="5">G27</f>
        <v>668</v>
      </c>
      <c r="H26" s="505">
        <f t="shared" si="5"/>
        <v>0</v>
      </c>
      <c r="I26" s="505">
        <f t="shared" si="5"/>
        <v>673</v>
      </c>
      <c r="J26" s="505">
        <f t="shared" si="5"/>
        <v>0</v>
      </c>
      <c r="K26" s="505">
        <f t="shared" si="5"/>
        <v>668</v>
      </c>
      <c r="L26" s="505">
        <f t="shared" si="5"/>
        <v>0</v>
      </c>
      <c r="M26" s="505">
        <f t="shared" si="5"/>
        <v>672</v>
      </c>
      <c r="N26" s="506">
        <f t="shared" si="5"/>
        <v>0</v>
      </c>
      <c r="O26" s="507">
        <f t="shared" si="5"/>
        <v>672</v>
      </c>
      <c r="P26" s="507">
        <f t="shared" si="5"/>
        <v>0</v>
      </c>
      <c r="Q26" s="508">
        <f t="shared" si="5"/>
        <v>672</v>
      </c>
      <c r="R26" s="509">
        <f t="shared" si="5"/>
        <v>0</v>
      </c>
      <c r="S26" s="509">
        <f t="shared" si="5"/>
        <v>672</v>
      </c>
      <c r="T26" s="510">
        <f t="shared" si="5"/>
        <v>0</v>
      </c>
    </row>
    <row r="27" spans="1:20" ht="17.25" thickTop="1" thickBot="1">
      <c r="A27" s="447"/>
      <c r="B27" s="511"/>
      <c r="C27" s="470" t="s">
        <v>63</v>
      </c>
      <c r="D27" s="471" t="s">
        <v>147</v>
      </c>
      <c r="E27" s="512"/>
      <c r="F27" s="513"/>
      <c r="G27" s="514">
        <f t="shared" ref="G27:T27" si="6">G28+G29+G30</f>
        <v>668</v>
      </c>
      <c r="H27" s="515">
        <f t="shared" si="6"/>
        <v>0</v>
      </c>
      <c r="I27" s="515">
        <f t="shared" si="6"/>
        <v>673</v>
      </c>
      <c r="J27" s="515">
        <f t="shared" si="6"/>
        <v>0</v>
      </c>
      <c r="K27" s="515">
        <f t="shared" si="6"/>
        <v>668</v>
      </c>
      <c r="L27" s="515">
        <f t="shared" si="6"/>
        <v>0</v>
      </c>
      <c r="M27" s="515">
        <f t="shared" si="6"/>
        <v>672</v>
      </c>
      <c r="N27" s="516">
        <f t="shared" si="6"/>
        <v>0</v>
      </c>
      <c r="O27" s="517">
        <f t="shared" si="6"/>
        <v>672</v>
      </c>
      <c r="P27" s="517">
        <f t="shared" si="6"/>
        <v>0</v>
      </c>
      <c r="Q27" s="518">
        <f t="shared" si="6"/>
        <v>672</v>
      </c>
      <c r="R27" s="519">
        <f t="shared" si="6"/>
        <v>0</v>
      </c>
      <c r="S27" s="519">
        <f t="shared" si="6"/>
        <v>672</v>
      </c>
      <c r="T27" s="520">
        <f t="shared" si="6"/>
        <v>0</v>
      </c>
    </row>
    <row r="28" spans="1:20" ht="17.25" thickTop="1" thickBot="1">
      <c r="A28" s="447"/>
      <c r="B28" s="447"/>
      <c r="C28" s="480"/>
      <c r="D28" s="481" t="s">
        <v>66</v>
      </c>
      <c r="E28" s="482" t="s">
        <v>67</v>
      </c>
      <c r="F28" s="483">
        <v>111</v>
      </c>
      <c r="G28" s="294">
        <v>380</v>
      </c>
      <c r="H28" s="258">
        <v>0</v>
      </c>
      <c r="I28" s="258">
        <v>420</v>
      </c>
      <c r="J28" s="258">
        <v>0</v>
      </c>
      <c r="K28" s="258">
        <v>353</v>
      </c>
      <c r="L28" s="258">
        <v>0</v>
      </c>
      <c r="M28" s="258">
        <v>355</v>
      </c>
      <c r="N28" s="484">
        <v>0</v>
      </c>
      <c r="O28" s="256">
        <v>355</v>
      </c>
      <c r="P28" s="256">
        <v>0</v>
      </c>
      <c r="Q28" s="485">
        <v>355</v>
      </c>
      <c r="R28" s="486">
        <v>0</v>
      </c>
      <c r="S28" s="486">
        <v>355</v>
      </c>
      <c r="T28" s="487">
        <v>0</v>
      </c>
    </row>
    <row r="29" spans="1:20" ht="17.25" thickTop="1" thickBot="1">
      <c r="A29" s="447"/>
      <c r="B29" s="447"/>
      <c r="C29" s="480"/>
      <c r="D29" s="481" t="s">
        <v>73</v>
      </c>
      <c r="E29" s="482" t="s">
        <v>74</v>
      </c>
      <c r="F29" s="483">
        <v>111</v>
      </c>
      <c r="G29" s="294">
        <v>125</v>
      </c>
      <c r="H29" s="258">
        <v>0</v>
      </c>
      <c r="I29" s="258">
        <v>138</v>
      </c>
      <c r="J29" s="258">
        <v>0</v>
      </c>
      <c r="K29" s="258">
        <v>122</v>
      </c>
      <c r="L29" s="258">
        <v>0</v>
      </c>
      <c r="M29" s="258">
        <v>124</v>
      </c>
      <c r="N29" s="484">
        <v>0</v>
      </c>
      <c r="O29" s="256">
        <v>124</v>
      </c>
      <c r="P29" s="256">
        <v>0</v>
      </c>
      <c r="Q29" s="485">
        <v>124</v>
      </c>
      <c r="R29" s="486">
        <v>0</v>
      </c>
      <c r="S29" s="486">
        <v>124</v>
      </c>
      <c r="T29" s="487">
        <v>0</v>
      </c>
    </row>
    <row r="30" spans="1:20" ht="17.25" thickTop="1" thickBot="1">
      <c r="A30" s="447"/>
      <c r="B30" s="447"/>
      <c r="C30" s="480"/>
      <c r="D30" s="481" t="s">
        <v>148</v>
      </c>
      <c r="E30" s="482" t="s">
        <v>78</v>
      </c>
      <c r="F30" s="483">
        <v>111</v>
      </c>
      <c r="G30" s="294">
        <v>163</v>
      </c>
      <c r="H30" s="258">
        <v>0</v>
      </c>
      <c r="I30" s="258">
        <v>115</v>
      </c>
      <c r="J30" s="258">
        <v>0</v>
      </c>
      <c r="K30" s="258">
        <v>193</v>
      </c>
      <c r="L30" s="258">
        <v>0</v>
      </c>
      <c r="M30" s="258">
        <v>193</v>
      </c>
      <c r="N30" s="484">
        <v>0</v>
      </c>
      <c r="O30" s="256">
        <v>193</v>
      </c>
      <c r="P30" s="256">
        <v>0</v>
      </c>
      <c r="Q30" s="485">
        <v>193</v>
      </c>
      <c r="R30" s="486">
        <v>0</v>
      </c>
      <c r="S30" s="486">
        <v>193</v>
      </c>
      <c r="T30" s="487">
        <v>0</v>
      </c>
    </row>
    <row r="31" spans="1:20" ht="17.25" thickTop="1" thickBot="1">
      <c r="A31" s="447"/>
      <c r="B31" s="500">
        <v>4</v>
      </c>
      <c r="C31" s="501" t="s">
        <v>149</v>
      </c>
      <c r="D31" s="502"/>
      <c r="E31" s="502"/>
      <c r="F31" s="503"/>
      <c r="G31" s="504">
        <f t="shared" ref="G31:T31" si="7">G32</f>
        <v>3932</v>
      </c>
      <c r="H31" s="505">
        <f t="shared" si="7"/>
        <v>0</v>
      </c>
      <c r="I31" s="505">
        <f t="shared" si="7"/>
        <v>2578</v>
      </c>
      <c r="J31" s="505">
        <f t="shared" si="7"/>
        <v>0</v>
      </c>
      <c r="K31" s="505">
        <f t="shared" si="7"/>
        <v>2000</v>
      </c>
      <c r="L31" s="505">
        <f t="shared" si="7"/>
        <v>0</v>
      </c>
      <c r="M31" s="505">
        <f t="shared" si="7"/>
        <v>4500</v>
      </c>
      <c r="N31" s="506">
        <f t="shared" si="7"/>
        <v>0</v>
      </c>
      <c r="O31" s="507">
        <f t="shared" si="7"/>
        <v>4500</v>
      </c>
      <c r="P31" s="507">
        <f t="shared" si="7"/>
        <v>0</v>
      </c>
      <c r="Q31" s="508">
        <f t="shared" si="7"/>
        <v>4500</v>
      </c>
      <c r="R31" s="509">
        <f t="shared" si="7"/>
        <v>0</v>
      </c>
      <c r="S31" s="509">
        <f t="shared" si="7"/>
        <v>4500</v>
      </c>
      <c r="T31" s="510">
        <f t="shared" si="7"/>
        <v>0</v>
      </c>
    </row>
    <row r="32" spans="1:20" ht="17.25" thickTop="1" thickBot="1">
      <c r="A32" s="447"/>
      <c r="B32" s="469"/>
      <c r="C32" s="470" t="s">
        <v>90</v>
      </c>
      <c r="D32" s="471" t="s">
        <v>91</v>
      </c>
      <c r="E32" s="471"/>
      <c r="F32" s="472"/>
      <c r="G32" s="521">
        <f>G34+G33</f>
        <v>3932</v>
      </c>
      <c r="H32" s="474">
        <f t="shared" ref="H32:T32" si="8">H34+H33</f>
        <v>0</v>
      </c>
      <c r="I32" s="474">
        <f t="shared" si="8"/>
        <v>2578</v>
      </c>
      <c r="J32" s="474">
        <f t="shared" si="8"/>
        <v>0</v>
      </c>
      <c r="K32" s="474">
        <f t="shared" si="8"/>
        <v>2000</v>
      </c>
      <c r="L32" s="474">
        <f t="shared" si="8"/>
        <v>0</v>
      </c>
      <c r="M32" s="474">
        <f t="shared" si="8"/>
        <v>4500</v>
      </c>
      <c r="N32" s="522">
        <f t="shared" si="8"/>
        <v>0</v>
      </c>
      <c r="O32" s="523">
        <f t="shared" si="8"/>
        <v>4500</v>
      </c>
      <c r="P32" s="473">
        <f t="shared" si="8"/>
        <v>0</v>
      </c>
      <c r="Q32" s="521">
        <f t="shared" si="8"/>
        <v>4500</v>
      </c>
      <c r="R32" s="474">
        <f t="shared" si="8"/>
        <v>0</v>
      </c>
      <c r="S32" s="474">
        <f t="shared" si="8"/>
        <v>4500</v>
      </c>
      <c r="T32" s="524">
        <f t="shared" si="8"/>
        <v>0</v>
      </c>
    </row>
    <row r="33" spans="1:20" ht="17.25" thickTop="1" thickBot="1">
      <c r="A33" s="447"/>
      <c r="B33" s="447"/>
      <c r="C33" s="480"/>
      <c r="D33" s="481" t="s">
        <v>77</v>
      </c>
      <c r="E33" s="482" t="s">
        <v>78</v>
      </c>
      <c r="F33" s="483">
        <v>41</v>
      </c>
      <c r="G33" s="294">
        <v>3932</v>
      </c>
      <c r="H33" s="258">
        <v>0</v>
      </c>
      <c r="I33" s="258">
        <v>2578</v>
      </c>
      <c r="J33" s="258">
        <v>0</v>
      </c>
      <c r="K33" s="258">
        <v>2000</v>
      </c>
      <c r="L33" s="258">
        <v>0</v>
      </c>
      <c r="M33" s="258">
        <v>4500</v>
      </c>
      <c r="N33" s="484">
        <v>0</v>
      </c>
      <c r="O33" s="256">
        <v>4500</v>
      </c>
      <c r="P33" s="256">
        <v>0</v>
      </c>
      <c r="Q33" s="485">
        <v>4500</v>
      </c>
      <c r="R33" s="486">
        <v>0</v>
      </c>
      <c r="S33" s="486">
        <v>4500</v>
      </c>
      <c r="T33" s="487">
        <v>0</v>
      </c>
    </row>
    <row r="34" spans="1:20" ht="17.25" thickTop="1" thickBot="1">
      <c r="A34" s="447"/>
      <c r="B34" s="447"/>
      <c r="C34" s="480"/>
      <c r="D34" s="481" t="s">
        <v>81</v>
      </c>
      <c r="E34" s="482" t="s">
        <v>150</v>
      </c>
      <c r="F34" s="483">
        <v>41</v>
      </c>
      <c r="G34" s="294">
        <v>0</v>
      </c>
      <c r="H34" s="258">
        <v>0</v>
      </c>
      <c r="I34" s="258">
        <v>0</v>
      </c>
      <c r="J34" s="258">
        <v>0</v>
      </c>
      <c r="K34" s="258">
        <v>0</v>
      </c>
      <c r="L34" s="258">
        <v>0</v>
      </c>
      <c r="M34" s="258">
        <v>0</v>
      </c>
      <c r="N34" s="484">
        <v>0</v>
      </c>
      <c r="O34" s="256">
        <v>0</v>
      </c>
      <c r="P34" s="256">
        <v>0</v>
      </c>
      <c r="Q34" s="485">
        <v>0</v>
      </c>
      <c r="R34" s="486">
        <v>0</v>
      </c>
      <c r="S34" s="486">
        <v>0</v>
      </c>
      <c r="T34" s="487">
        <v>0</v>
      </c>
    </row>
    <row r="35" spans="1:20" ht="17.25" thickTop="1" thickBot="1">
      <c r="A35" s="447"/>
      <c r="B35" s="488">
        <v>5</v>
      </c>
      <c r="C35" s="501" t="s">
        <v>151</v>
      </c>
      <c r="D35" s="502"/>
      <c r="E35" s="502"/>
      <c r="F35" s="503"/>
      <c r="G35" s="504">
        <f t="shared" ref="G35:T35" si="9">G36</f>
        <v>50237</v>
      </c>
      <c r="H35" s="505">
        <f t="shared" si="9"/>
        <v>0</v>
      </c>
      <c r="I35" s="505">
        <f t="shared" si="9"/>
        <v>77650</v>
      </c>
      <c r="J35" s="505">
        <f t="shared" si="9"/>
        <v>0</v>
      </c>
      <c r="K35" s="505">
        <f t="shared" si="9"/>
        <v>51120</v>
      </c>
      <c r="L35" s="505">
        <f t="shared" si="9"/>
        <v>0</v>
      </c>
      <c r="M35" s="505">
        <f t="shared" si="9"/>
        <v>132052</v>
      </c>
      <c r="N35" s="525">
        <f t="shared" si="9"/>
        <v>0</v>
      </c>
      <c r="O35" s="507">
        <f t="shared" si="9"/>
        <v>60000</v>
      </c>
      <c r="P35" s="507">
        <f t="shared" si="9"/>
        <v>0</v>
      </c>
      <c r="Q35" s="508">
        <f t="shared" si="9"/>
        <v>60000</v>
      </c>
      <c r="R35" s="509">
        <f t="shared" si="9"/>
        <v>0</v>
      </c>
      <c r="S35" s="509">
        <f t="shared" si="9"/>
        <v>60000</v>
      </c>
      <c r="T35" s="510">
        <f t="shared" si="9"/>
        <v>0</v>
      </c>
    </row>
    <row r="36" spans="1:20" ht="17.25" thickTop="1" thickBot="1">
      <c r="A36" s="447"/>
      <c r="B36" s="469"/>
      <c r="C36" s="470" t="s">
        <v>152</v>
      </c>
      <c r="D36" s="471" t="s">
        <v>153</v>
      </c>
      <c r="E36" s="471"/>
      <c r="F36" s="472"/>
      <c r="G36" s="526">
        <f t="shared" ref="G36:T36" si="10">G37+G38+G39+G40+G42+G41</f>
        <v>50237</v>
      </c>
      <c r="H36" s="527">
        <f t="shared" si="10"/>
        <v>0</v>
      </c>
      <c r="I36" s="527">
        <f t="shared" si="10"/>
        <v>77650</v>
      </c>
      <c r="J36" s="527">
        <f t="shared" si="10"/>
        <v>0</v>
      </c>
      <c r="K36" s="527">
        <f t="shared" si="10"/>
        <v>51120</v>
      </c>
      <c r="L36" s="527">
        <f t="shared" si="10"/>
        <v>0</v>
      </c>
      <c r="M36" s="527">
        <f t="shared" si="10"/>
        <v>132052</v>
      </c>
      <c r="N36" s="528">
        <f t="shared" si="10"/>
        <v>0</v>
      </c>
      <c r="O36" s="529">
        <f t="shared" si="10"/>
        <v>60000</v>
      </c>
      <c r="P36" s="529">
        <f t="shared" si="10"/>
        <v>0</v>
      </c>
      <c r="Q36" s="530">
        <f t="shared" si="10"/>
        <v>60000</v>
      </c>
      <c r="R36" s="531">
        <f t="shared" si="10"/>
        <v>0</v>
      </c>
      <c r="S36" s="531">
        <f t="shared" si="10"/>
        <v>60000</v>
      </c>
      <c r="T36" s="532">
        <f t="shared" si="10"/>
        <v>0</v>
      </c>
    </row>
    <row r="37" spans="1:20" ht="17.25" thickTop="1" thickBot="1">
      <c r="A37" s="447"/>
      <c r="B37" s="447"/>
      <c r="C37" s="480"/>
      <c r="D37" s="481" t="s">
        <v>77</v>
      </c>
      <c r="E37" s="482" t="s">
        <v>78</v>
      </c>
      <c r="F37" s="483">
        <v>41</v>
      </c>
      <c r="G37" s="257">
        <v>46173</v>
      </c>
      <c r="H37" s="259">
        <v>0</v>
      </c>
      <c r="I37" s="259">
        <v>47274</v>
      </c>
      <c r="J37" s="259">
        <v>0</v>
      </c>
      <c r="K37" s="259">
        <v>51120</v>
      </c>
      <c r="L37" s="259">
        <v>0</v>
      </c>
      <c r="M37" s="259">
        <v>70000</v>
      </c>
      <c r="N37" s="533">
        <v>0</v>
      </c>
      <c r="O37" s="262">
        <v>60000</v>
      </c>
      <c r="P37" s="262">
        <v>0</v>
      </c>
      <c r="Q37" s="534">
        <v>60000</v>
      </c>
      <c r="R37" s="535">
        <v>0</v>
      </c>
      <c r="S37" s="535">
        <v>60000</v>
      </c>
      <c r="T37" s="536">
        <v>0</v>
      </c>
    </row>
    <row r="38" spans="1:20" ht="17.25" thickTop="1" thickBot="1">
      <c r="A38" s="447"/>
      <c r="B38" s="447"/>
      <c r="C38" s="480"/>
      <c r="D38" s="481" t="s">
        <v>81</v>
      </c>
      <c r="E38" s="482" t="s">
        <v>154</v>
      </c>
      <c r="F38" s="483">
        <v>41</v>
      </c>
      <c r="G38" s="257">
        <v>4064</v>
      </c>
      <c r="H38" s="259">
        <v>0</v>
      </c>
      <c r="I38" s="259">
        <v>0</v>
      </c>
      <c r="J38" s="259">
        <v>0</v>
      </c>
      <c r="K38" s="259">
        <v>0</v>
      </c>
      <c r="L38" s="259">
        <v>0</v>
      </c>
      <c r="M38" s="259">
        <v>0</v>
      </c>
      <c r="N38" s="533">
        <v>0</v>
      </c>
      <c r="O38" s="262">
        <v>0</v>
      </c>
      <c r="P38" s="262">
        <v>0</v>
      </c>
      <c r="Q38" s="534">
        <v>0</v>
      </c>
      <c r="R38" s="535">
        <v>0</v>
      </c>
      <c r="S38" s="535">
        <v>0</v>
      </c>
      <c r="T38" s="536">
        <v>0</v>
      </c>
    </row>
    <row r="39" spans="1:20" ht="17.25" thickTop="1" thickBot="1">
      <c r="A39" s="447"/>
      <c r="B39" s="447"/>
      <c r="C39" s="480"/>
      <c r="D39" s="481" t="s">
        <v>77</v>
      </c>
      <c r="E39" s="482" t="s">
        <v>155</v>
      </c>
      <c r="F39" s="483">
        <v>41</v>
      </c>
      <c r="G39" s="257">
        <v>0</v>
      </c>
      <c r="H39" s="259">
        <v>0</v>
      </c>
      <c r="I39" s="259">
        <v>0</v>
      </c>
      <c r="J39" s="259">
        <v>0</v>
      </c>
      <c r="K39" s="259">
        <v>0</v>
      </c>
      <c r="L39" s="259">
        <v>0</v>
      </c>
      <c r="M39" s="259">
        <v>2202</v>
      </c>
      <c r="N39" s="533">
        <v>0</v>
      </c>
      <c r="O39" s="255">
        <v>0</v>
      </c>
      <c r="P39" s="255">
        <v>0</v>
      </c>
      <c r="Q39" s="537">
        <v>0</v>
      </c>
      <c r="R39" s="538">
        <v>0</v>
      </c>
      <c r="S39" s="538">
        <v>0</v>
      </c>
      <c r="T39" s="539">
        <v>0</v>
      </c>
    </row>
    <row r="40" spans="1:20" ht="17.25" thickTop="1" thickBot="1">
      <c r="A40" s="540"/>
      <c r="B40" s="447"/>
      <c r="C40" s="480"/>
      <c r="D40" s="481" t="s">
        <v>148</v>
      </c>
      <c r="E40" s="482" t="s">
        <v>156</v>
      </c>
      <c r="F40" s="483" t="s">
        <v>157</v>
      </c>
      <c r="G40" s="257">
        <v>0</v>
      </c>
      <c r="H40" s="259">
        <v>0</v>
      </c>
      <c r="I40" s="259">
        <v>28560</v>
      </c>
      <c r="J40" s="259">
        <v>0</v>
      </c>
      <c r="K40" s="259">
        <v>0</v>
      </c>
      <c r="L40" s="259">
        <v>0</v>
      </c>
      <c r="M40" s="259">
        <v>41838</v>
      </c>
      <c r="N40" s="533">
        <v>0</v>
      </c>
      <c r="O40" s="255">
        <v>0</v>
      </c>
      <c r="P40" s="255">
        <v>0</v>
      </c>
      <c r="Q40" s="537">
        <v>0</v>
      </c>
      <c r="R40" s="538">
        <v>0</v>
      </c>
      <c r="S40" s="538">
        <v>0</v>
      </c>
      <c r="T40" s="539">
        <v>0</v>
      </c>
    </row>
    <row r="41" spans="1:20" ht="17.25" thickTop="1" thickBot="1">
      <c r="A41" s="540"/>
      <c r="B41" s="447"/>
      <c r="C41" s="480"/>
      <c r="D41" s="481" t="s">
        <v>77</v>
      </c>
      <c r="E41" s="482" t="s">
        <v>158</v>
      </c>
      <c r="F41" s="483" t="s">
        <v>159</v>
      </c>
      <c r="G41" s="257">
        <v>0</v>
      </c>
      <c r="H41" s="259">
        <v>0</v>
      </c>
      <c r="I41" s="259">
        <v>0</v>
      </c>
      <c r="J41" s="259">
        <v>0</v>
      </c>
      <c r="K41" s="259">
        <v>0</v>
      </c>
      <c r="L41" s="259">
        <v>0</v>
      </c>
      <c r="M41" s="259">
        <v>18012</v>
      </c>
      <c r="N41" s="533">
        <v>0</v>
      </c>
      <c r="O41" s="255">
        <v>0</v>
      </c>
      <c r="P41" s="255">
        <v>0</v>
      </c>
      <c r="Q41" s="537">
        <v>0</v>
      </c>
      <c r="R41" s="538">
        <v>0</v>
      </c>
      <c r="S41" s="538">
        <v>0</v>
      </c>
      <c r="T41" s="539">
        <v>0</v>
      </c>
    </row>
    <row r="42" spans="1:20" ht="17.25" thickTop="1" thickBot="1">
      <c r="A42" s="540"/>
      <c r="B42" s="447"/>
      <c r="C42" s="480"/>
      <c r="D42" s="481" t="s">
        <v>77</v>
      </c>
      <c r="E42" s="482" t="s">
        <v>160</v>
      </c>
      <c r="F42" s="499">
        <v>45</v>
      </c>
      <c r="G42" s="257">
        <v>0</v>
      </c>
      <c r="H42" s="259">
        <v>0</v>
      </c>
      <c r="I42" s="259">
        <v>1816</v>
      </c>
      <c r="J42" s="259">
        <v>0</v>
      </c>
      <c r="K42" s="259">
        <v>0</v>
      </c>
      <c r="L42" s="259">
        <v>0</v>
      </c>
      <c r="M42" s="259">
        <v>0</v>
      </c>
      <c r="N42" s="533">
        <v>0</v>
      </c>
      <c r="O42" s="255">
        <v>0</v>
      </c>
      <c r="P42" s="255">
        <v>0</v>
      </c>
      <c r="Q42" s="537">
        <v>0</v>
      </c>
      <c r="R42" s="538">
        <v>0</v>
      </c>
      <c r="S42" s="538">
        <v>0</v>
      </c>
      <c r="T42" s="539">
        <v>0</v>
      </c>
    </row>
    <row r="43" spans="1:20" ht="17.25" thickTop="1" thickBot="1">
      <c r="A43" s="540"/>
      <c r="B43" s="500">
        <v>6</v>
      </c>
      <c r="C43" s="501" t="s">
        <v>161</v>
      </c>
      <c r="D43" s="502"/>
      <c r="E43" s="502"/>
      <c r="F43" s="503"/>
      <c r="G43" s="541">
        <f t="shared" ref="G43:T44" si="11">G44</f>
        <v>316</v>
      </c>
      <c r="H43" s="542">
        <f t="shared" si="11"/>
        <v>0</v>
      </c>
      <c r="I43" s="542">
        <f t="shared" si="11"/>
        <v>1822</v>
      </c>
      <c r="J43" s="542">
        <f t="shared" si="11"/>
        <v>0</v>
      </c>
      <c r="K43" s="542">
        <f t="shared" si="11"/>
        <v>1000</v>
      </c>
      <c r="L43" s="542">
        <f t="shared" si="11"/>
        <v>0</v>
      </c>
      <c r="M43" s="542">
        <f t="shared" si="11"/>
        <v>150</v>
      </c>
      <c r="N43" s="543">
        <f t="shared" si="11"/>
        <v>0</v>
      </c>
      <c r="O43" s="544">
        <f t="shared" si="11"/>
        <v>1000</v>
      </c>
      <c r="P43" s="544">
        <f t="shared" si="11"/>
        <v>0</v>
      </c>
      <c r="Q43" s="545">
        <f t="shared" si="11"/>
        <v>1000</v>
      </c>
      <c r="R43" s="546">
        <f t="shared" si="11"/>
        <v>0</v>
      </c>
      <c r="S43" s="546">
        <f t="shared" si="11"/>
        <v>1000</v>
      </c>
      <c r="T43" s="547">
        <f t="shared" si="11"/>
        <v>0</v>
      </c>
    </row>
    <row r="44" spans="1:20" ht="17.25" thickTop="1" thickBot="1">
      <c r="A44" s="540"/>
      <c r="B44" s="469"/>
      <c r="C44" s="470" t="s">
        <v>162</v>
      </c>
      <c r="D44" s="471" t="s">
        <v>163</v>
      </c>
      <c r="E44" s="471"/>
      <c r="F44" s="472"/>
      <c r="G44" s="473">
        <f t="shared" si="11"/>
        <v>316</v>
      </c>
      <c r="H44" s="474">
        <f t="shared" si="11"/>
        <v>0</v>
      </c>
      <c r="I44" s="474">
        <f t="shared" si="11"/>
        <v>1822</v>
      </c>
      <c r="J44" s="474">
        <f t="shared" si="11"/>
        <v>0</v>
      </c>
      <c r="K44" s="474">
        <f t="shared" si="11"/>
        <v>1000</v>
      </c>
      <c r="L44" s="474">
        <f t="shared" si="11"/>
        <v>0</v>
      </c>
      <c r="M44" s="474">
        <f t="shared" si="11"/>
        <v>150</v>
      </c>
      <c r="N44" s="475">
        <f t="shared" si="11"/>
        <v>0</v>
      </c>
      <c r="O44" s="476">
        <f t="shared" si="11"/>
        <v>1000</v>
      </c>
      <c r="P44" s="476">
        <f t="shared" si="11"/>
        <v>0</v>
      </c>
      <c r="Q44" s="477">
        <f t="shared" si="11"/>
        <v>1000</v>
      </c>
      <c r="R44" s="478">
        <f t="shared" si="11"/>
        <v>0</v>
      </c>
      <c r="S44" s="478">
        <f t="shared" si="11"/>
        <v>1000</v>
      </c>
      <c r="T44" s="479">
        <f t="shared" si="11"/>
        <v>0</v>
      </c>
    </row>
    <row r="45" spans="1:20" ht="17.25" thickTop="1" thickBot="1">
      <c r="A45" s="540"/>
      <c r="B45" s="447"/>
      <c r="C45" s="480"/>
      <c r="D45" s="481" t="s">
        <v>77</v>
      </c>
      <c r="E45" s="482" t="s">
        <v>78</v>
      </c>
      <c r="F45" s="483">
        <v>41</v>
      </c>
      <c r="G45" s="294">
        <v>316</v>
      </c>
      <c r="H45" s="258">
        <v>0</v>
      </c>
      <c r="I45" s="258">
        <v>1822</v>
      </c>
      <c r="J45" s="258">
        <v>0</v>
      </c>
      <c r="K45" s="258">
        <v>1000</v>
      </c>
      <c r="L45" s="258">
        <v>0</v>
      </c>
      <c r="M45" s="258">
        <v>150</v>
      </c>
      <c r="N45" s="484">
        <v>0</v>
      </c>
      <c r="O45" s="256">
        <v>1000</v>
      </c>
      <c r="P45" s="256">
        <v>0</v>
      </c>
      <c r="Q45" s="485">
        <v>1000</v>
      </c>
      <c r="R45" s="486">
        <v>0</v>
      </c>
      <c r="S45" s="486">
        <v>1000</v>
      </c>
      <c r="T45" s="487">
        <v>0</v>
      </c>
    </row>
    <row r="46" spans="1:20" ht="17.25" thickTop="1" thickBot="1">
      <c r="A46" s="447"/>
      <c r="B46" s="500">
        <v>7</v>
      </c>
      <c r="C46" s="501" t="s">
        <v>164</v>
      </c>
      <c r="D46" s="502"/>
      <c r="E46" s="502"/>
      <c r="F46" s="503"/>
      <c r="G46" s="504">
        <f t="shared" ref="G46:T47" si="12">G47</f>
        <v>9861</v>
      </c>
      <c r="H46" s="505">
        <f t="shared" si="12"/>
        <v>0</v>
      </c>
      <c r="I46" s="505">
        <f t="shared" si="12"/>
        <v>9995</v>
      </c>
      <c r="J46" s="505">
        <f t="shared" si="12"/>
        <v>0</v>
      </c>
      <c r="K46" s="505">
        <f t="shared" si="12"/>
        <v>12000</v>
      </c>
      <c r="L46" s="505">
        <f t="shared" si="12"/>
        <v>0</v>
      </c>
      <c r="M46" s="505">
        <f t="shared" si="12"/>
        <v>15000</v>
      </c>
      <c r="N46" s="506">
        <f t="shared" si="12"/>
        <v>0</v>
      </c>
      <c r="O46" s="507">
        <f t="shared" si="12"/>
        <v>30000</v>
      </c>
      <c r="P46" s="507">
        <f t="shared" si="12"/>
        <v>0</v>
      </c>
      <c r="Q46" s="508">
        <f t="shared" si="12"/>
        <v>30000</v>
      </c>
      <c r="R46" s="509">
        <f t="shared" si="12"/>
        <v>0</v>
      </c>
      <c r="S46" s="509">
        <f t="shared" si="12"/>
        <v>30000</v>
      </c>
      <c r="T46" s="510">
        <f t="shared" si="12"/>
        <v>0</v>
      </c>
    </row>
    <row r="47" spans="1:20" ht="17.25" thickTop="1" thickBot="1">
      <c r="A47" s="447"/>
      <c r="B47" s="469"/>
      <c r="C47" s="470" t="s">
        <v>165</v>
      </c>
      <c r="D47" s="471" t="s">
        <v>164</v>
      </c>
      <c r="E47" s="471"/>
      <c r="F47" s="472"/>
      <c r="G47" s="473">
        <f t="shared" si="12"/>
        <v>9861</v>
      </c>
      <c r="H47" s="474">
        <f t="shared" si="12"/>
        <v>0</v>
      </c>
      <c r="I47" s="474">
        <f t="shared" si="12"/>
        <v>9995</v>
      </c>
      <c r="J47" s="474">
        <f t="shared" si="12"/>
        <v>0</v>
      </c>
      <c r="K47" s="474">
        <f t="shared" si="12"/>
        <v>12000</v>
      </c>
      <c r="L47" s="474">
        <f t="shared" si="12"/>
        <v>0</v>
      </c>
      <c r="M47" s="474">
        <f t="shared" si="12"/>
        <v>15000</v>
      </c>
      <c r="N47" s="475">
        <f t="shared" si="12"/>
        <v>0</v>
      </c>
      <c r="O47" s="476">
        <f t="shared" si="12"/>
        <v>30000</v>
      </c>
      <c r="P47" s="476">
        <f t="shared" si="12"/>
        <v>0</v>
      </c>
      <c r="Q47" s="477">
        <f t="shared" si="12"/>
        <v>30000</v>
      </c>
      <c r="R47" s="478">
        <f t="shared" si="12"/>
        <v>0</v>
      </c>
      <c r="S47" s="478">
        <f t="shared" si="12"/>
        <v>30000</v>
      </c>
      <c r="T47" s="479">
        <f t="shared" si="12"/>
        <v>0</v>
      </c>
    </row>
    <row r="48" spans="1:20" ht="17.25" thickTop="1" thickBot="1">
      <c r="A48" s="447"/>
      <c r="B48" s="447"/>
      <c r="C48" s="480"/>
      <c r="D48" s="481" t="s">
        <v>77</v>
      </c>
      <c r="E48" s="482" t="s">
        <v>78</v>
      </c>
      <c r="F48" s="483">
        <v>41</v>
      </c>
      <c r="G48" s="294">
        <v>9861</v>
      </c>
      <c r="H48" s="258">
        <v>0</v>
      </c>
      <c r="I48" s="258">
        <v>9995</v>
      </c>
      <c r="J48" s="258">
        <v>0</v>
      </c>
      <c r="K48" s="258">
        <v>12000</v>
      </c>
      <c r="L48" s="258">
        <v>0</v>
      </c>
      <c r="M48" s="258">
        <v>15000</v>
      </c>
      <c r="N48" s="484">
        <v>0</v>
      </c>
      <c r="O48" s="262">
        <v>30000</v>
      </c>
      <c r="P48" s="262">
        <v>0</v>
      </c>
      <c r="Q48" s="534">
        <v>30000</v>
      </c>
      <c r="R48" s="535">
        <v>0</v>
      </c>
      <c r="S48" s="535">
        <v>30000</v>
      </c>
      <c r="T48" s="536">
        <v>0</v>
      </c>
    </row>
    <row r="49" spans="1:20" ht="17.25" thickTop="1" thickBot="1">
      <c r="A49" s="447"/>
      <c r="B49" s="500">
        <v>8</v>
      </c>
      <c r="C49" s="501" t="s">
        <v>166</v>
      </c>
      <c r="D49" s="502"/>
      <c r="E49" s="502"/>
      <c r="F49" s="503"/>
      <c r="G49" s="504">
        <f t="shared" ref="G49:T49" si="13">G50</f>
        <v>192</v>
      </c>
      <c r="H49" s="505">
        <f t="shared" si="13"/>
        <v>0</v>
      </c>
      <c r="I49" s="505">
        <f t="shared" si="13"/>
        <v>200</v>
      </c>
      <c r="J49" s="505">
        <f t="shared" si="13"/>
        <v>0</v>
      </c>
      <c r="K49" s="505">
        <f t="shared" si="13"/>
        <v>192</v>
      </c>
      <c r="L49" s="505">
        <f t="shared" si="13"/>
        <v>0</v>
      </c>
      <c r="M49" s="505">
        <f t="shared" si="13"/>
        <v>202</v>
      </c>
      <c r="N49" s="506">
        <f t="shared" si="13"/>
        <v>0</v>
      </c>
      <c r="O49" s="507">
        <f t="shared" si="13"/>
        <v>204</v>
      </c>
      <c r="P49" s="507">
        <f t="shared" si="13"/>
        <v>0</v>
      </c>
      <c r="Q49" s="508">
        <f t="shared" si="13"/>
        <v>204</v>
      </c>
      <c r="R49" s="509">
        <f t="shared" si="13"/>
        <v>0</v>
      </c>
      <c r="S49" s="509">
        <f t="shared" si="13"/>
        <v>204</v>
      </c>
      <c r="T49" s="510">
        <f t="shared" si="13"/>
        <v>0</v>
      </c>
    </row>
    <row r="50" spans="1:20" ht="17.25" thickTop="1" thickBot="1">
      <c r="A50" s="447"/>
      <c r="B50" s="469"/>
      <c r="C50" s="470" t="s">
        <v>63</v>
      </c>
      <c r="D50" s="471" t="s">
        <v>167</v>
      </c>
      <c r="E50" s="471"/>
      <c r="F50" s="472"/>
      <c r="G50" s="473">
        <f t="shared" ref="G50:T50" si="14">G51+G52+G53</f>
        <v>192</v>
      </c>
      <c r="H50" s="474">
        <f t="shared" si="14"/>
        <v>0</v>
      </c>
      <c r="I50" s="474">
        <f t="shared" si="14"/>
        <v>200</v>
      </c>
      <c r="J50" s="474">
        <f t="shared" si="14"/>
        <v>0</v>
      </c>
      <c r="K50" s="474">
        <f t="shared" si="14"/>
        <v>192</v>
      </c>
      <c r="L50" s="474">
        <f t="shared" si="14"/>
        <v>0</v>
      </c>
      <c r="M50" s="474">
        <f t="shared" si="14"/>
        <v>202</v>
      </c>
      <c r="N50" s="475">
        <f t="shared" si="14"/>
        <v>0</v>
      </c>
      <c r="O50" s="476">
        <f t="shared" si="14"/>
        <v>204</v>
      </c>
      <c r="P50" s="476">
        <f t="shared" si="14"/>
        <v>0</v>
      </c>
      <c r="Q50" s="477">
        <f t="shared" si="14"/>
        <v>204</v>
      </c>
      <c r="R50" s="478">
        <f t="shared" si="14"/>
        <v>0</v>
      </c>
      <c r="S50" s="478">
        <f t="shared" si="14"/>
        <v>204</v>
      </c>
      <c r="T50" s="479">
        <f t="shared" si="14"/>
        <v>0</v>
      </c>
    </row>
    <row r="51" spans="1:20" ht="17.25" thickTop="1" thickBot="1">
      <c r="A51" s="447"/>
      <c r="B51" s="447"/>
      <c r="C51" s="480"/>
      <c r="D51" s="481" t="s">
        <v>66</v>
      </c>
      <c r="E51" s="482" t="s">
        <v>67</v>
      </c>
      <c r="F51" s="483">
        <v>111</v>
      </c>
      <c r="G51" s="257">
        <v>113</v>
      </c>
      <c r="H51" s="259">
        <v>0</v>
      </c>
      <c r="I51" s="259">
        <v>135</v>
      </c>
      <c r="J51" s="259">
        <v>0</v>
      </c>
      <c r="K51" s="259">
        <v>133</v>
      </c>
      <c r="L51" s="259">
        <v>0</v>
      </c>
      <c r="M51" s="259">
        <v>140</v>
      </c>
      <c r="N51" s="533">
        <v>0</v>
      </c>
      <c r="O51" s="255">
        <v>140</v>
      </c>
      <c r="P51" s="255">
        <v>0</v>
      </c>
      <c r="Q51" s="537">
        <v>140</v>
      </c>
      <c r="R51" s="538">
        <v>0</v>
      </c>
      <c r="S51" s="538">
        <v>140</v>
      </c>
      <c r="T51" s="539">
        <v>0</v>
      </c>
    </row>
    <row r="52" spans="1:20" ht="17.25" thickTop="1" thickBot="1">
      <c r="A52" s="447"/>
      <c r="B52" s="447"/>
      <c r="C52" s="480"/>
      <c r="D52" s="481" t="s">
        <v>73</v>
      </c>
      <c r="E52" s="482" t="s">
        <v>74</v>
      </c>
      <c r="F52" s="483">
        <v>111</v>
      </c>
      <c r="G52" s="257">
        <v>65</v>
      </c>
      <c r="H52" s="259">
        <v>0</v>
      </c>
      <c r="I52" s="259">
        <v>47</v>
      </c>
      <c r="J52" s="259">
        <v>0</v>
      </c>
      <c r="K52" s="259">
        <v>45</v>
      </c>
      <c r="L52" s="259">
        <v>0</v>
      </c>
      <c r="M52" s="259">
        <v>49</v>
      </c>
      <c r="N52" s="533">
        <v>0</v>
      </c>
      <c r="O52" s="255">
        <v>49</v>
      </c>
      <c r="P52" s="255">
        <v>0</v>
      </c>
      <c r="Q52" s="537">
        <v>49</v>
      </c>
      <c r="R52" s="538">
        <v>0</v>
      </c>
      <c r="S52" s="538">
        <v>49</v>
      </c>
      <c r="T52" s="539">
        <v>0</v>
      </c>
    </row>
    <row r="53" spans="1:20" ht="17.25" thickTop="1" thickBot="1">
      <c r="A53" s="447"/>
      <c r="B53" s="447"/>
      <c r="C53" s="480"/>
      <c r="D53" s="481" t="s">
        <v>77</v>
      </c>
      <c r="E53" s="482" t="s">
        <v>78</v>
      </c>
      <c r="F53" s="483">
        <v>111</v>
      </c>
      <c r="G53" s="257">
        <v>14</v>
      </c>
      <c r="H53" s="259">
        <v>0</v>
      </c>
      <c r="I53" s="259">
        <v>18</v>
      </c>
      <c r="J53" s="259">
        <v>0</v>
      </c>
      <c r="K53" s="259">
        <v>14</v>
      </c>
      <c r="L53" s="259">
        <v>0</v>
      </c>
      <c r="M53" s="259">
        <v>13</v>
      </c>
      <c r="N53" s="533">
        <v>0</v>
      </c>
      <c r="O53" s="255">
        <v>15</v>
      </c>
      <c r="P53" s="255">
        <v>0</v>
      </c>
      <c r="Q53" s="537">
        <v>15</v>
      </c>
      <c r="R53" s="538">
        <v>0</v>
      </c>
      <c r="S53" s="538">
        <v>15</v>
      </c>
      <c r="T53" s="539">
        <v>0</v>
      </c>
    </row>
    <row r="54" spans="1:20" ht="17.25" thickTop="1" thickBot="1">
      <c r="A54" s="447"/>
      <c r="B54" s="500">
        <v>9</v>
      </c>
      <c r="C54" s="501" t="s">
        <v>168</v>
      </c>
      <c r="D54" s="502"/>
      <c r="E54" s="502"/>
      <c r="F54" s="503"/>
      <c r="G54" s="504">
        <f t="shared" ref="G54:T55" si="15">G55</f>
        <v>3454</v>
      </c>
      <c r="H54" s="505">
        <f t="shared" si="15"/>
        <v>0</v>
      </c>
      <c r="I54" s="505">
        <f t="shared" si="15"/>
        <v>3448</v>
      </c>
      <c r="J54" s="505">
        <f t="shared" si="15"/>
        <v>0</v>
      </c>
      <c r="K54" s="505">
        <f t="shared" si="15"/>
        <v>3500</v>
      </c>
      <c r="L54" s="505">
        <f t="shared" si="15"/>
        <v>0</v>
      </c>
      <c r="M54" s="505">
        <f t="shared" si="15"/>
        <v>3600</v>
      </c>
      <c r="N54" s="506">
        <f t="shared" si="15"/>
        <v>0</v>
      </c>
      <c r="O54" s="507">
        <f t="shared" si="15"/>
        <v>3600</v>
      </c>
      <c r="P54" s="507">
        <f t="shared" si="15"/>
        <v>0</v>
      </c>
      <c r="Q54" s="508">
        <f t="shared" si="15"/>
        <v>3600</v>
      </c>
      <c r="R54" s="509">
        <f t="shared" si="15"/>
        <v>0</v>
      </c>
      <c r="S54" s="509">
        <f t="shared" si="15"/>
        <v>3600</v>
      </c>
      <c r="T54" s="510">
        <f t="shared" si="15"/>
        <v>0</v>
      </c>
    </row>
    <row r="55" spans="1:20" ht="17.25" thickTop="1" thickBot="1">
      <c r="A55" s="447"/>
      <c r="B55" s="469"/>
      <c r="C55" s="470" t="s">
        <v>63</v>
      </c>
      <c r="D55" s="471" t="s">
        <v>167</v>
      </c>
      <c r="E55" s="471"/>
      <c r="F55" s="472"/>
      <c r="G55" s="473">
        <f t="shared" si="15"/>
        <v>3454</v>
      </c>
      <c r="H55" s="474">
        <f t="shared" si="15"/>
        <v>0</v>
      </c>
      <c r="I55" s="474">
        <f t="shared" si="15"/>
        <v>3448</v>
      </c>
      <c r="J55" s="474">
        <f t="shared" si="15"/>
        <v>0</v>
      </c>
      <c r="K55" s="474">
        <f t="shared" si="15"/>
        <v>3500</v>
      </c>
      <c r="L55" s="474">
        <f t="shared" si="15"/>
        <v>0</v>
      </c>
      <c r="M55" s="474">
        <f t="shared" si="15"/>
        <v>3600</v>
      </c>
      <c r="N55" s="475">
        <f t="shared" si="15"/>
        <v>0</v>
      </c>
      <c r="O55" s="476">
        <f t="shared" si="15"/>
        <v>3600</v>
      </c>
      <c r="P55" s="476">
        <f t="shared" si="15"/>
        <v>0</v>
      </c>
      <c r="Q55" s="477">
        <f t="shared" si="15"/>
        <v>3600</v>
      </c>
      <c r="R55" s="478">
        <f t="shared" si="15"/>
        <v>0</v>
      </c>
      <c r="S55" s="478">
        <f t="shared" si="15"/>
        <v>3600</v>
      </c>
      <c r="T55" s="479">
        <f t="shared" si="15"/>
        <v>0</v>
      </c>
    </row>
    <row r="56" spans="1:20" ht="17.25" thickTop="1" thickBot="1">
      <c r="A56" s="447"/>
      <c r="B56" s="447"/>
      <c r="C56" s="480"/>
      <c r="D56" s="481" t="s">
        <v>81</v>
      </c>
      <c r="E56" s="482" t="s">
        <v>150</v>
      </c>
      <c r="F56" s="483">
        <v>41</v>
      </c>
      <c r="G56" s="294">
        <v>3454</v>
      </c>
      <c r="H56" s="258">
        <v>0</v>
      </c>
      <c r="I56" s="258">
        <v>3448</v>
      </c>
      <c r="J56" s="258">
        <v>0</v>
      </c>
      <c r="K56" s="258">
        <v>3500</v>
      </c>
      <c r="L56" s="258">
        <v>0</v>
      </c>
      <c r="M56" s="258">
        <v>3600</v>
      </c>
      <c r="N56" s="484">
        <v>0</v>
      </c>
      <c r="O56" s="256">
        <v>3600</v>
      </c>
      <c r="P56" s="256">
        <v>0</v>
      </c>
      <c r="Q56" s="485">
        <v>3600</v>
      </c>
      <c r="R56" s="486">
        <v>0</v>
      </c>
      <c r="S56" s="486">
        <v>3600</v>
      </c>
      <c r="T56" s="487">
        <v>0</v>
      </c>
    </row>
    <row r="57" spans="1:20" ht="17.25" thickTop="1" thickBot="1">
      <c r="A57" s="447"/>
      <c r="B57" s="500">
        <v>10</v>
      </c>
      <c r="C57" s="501" t="s">
        <v>169</v>
      </c>
      <c r="D57" s="502"/>
      <c r="E57" s="502"/>
      <c r="F57" s="503"/>
      <c r="G57" s="541">
        <f t="shared" ref="G57:T57" si="16">G58</f>
        <v>12823</v>
      </c>
      <c r="H57" s="542">
        <f t="shared" si="16"/>
        <v>10280</v>
      </c>
      <c r="I57" s="542">
        <f t="shared" si="16"/>
        <v>10844</v>
      </c>
      <c r="J57" s="542">
        <f t="shared" si="16"/>
        <v>1950</v>
      </c>
      <c r="K57" s="542">
        <f t="shared" si="16"/>
        <v>46413</v>
      </c>
      <c r="L57" s="542">
        <f t="shared" si="16"/>
        <v>55000</v>
      </c>
      <c r="M57" s="542">
        <f t="shared" si="16"/>
        <v>15088</v>
      </c>
      <c r="N57" s="543">
        <f t="shared" si="16"/>
        <v>81078</v>
      </c>
      <c r="O57" s="544">
        <f t="shared" si="16"/>
        <v>20098</v>
      </c>
      <c r="P57" s="544">
        <f t="shared" si="16"/>
        <v>0</v>
      </c>
      <c r="Q57" s="545">
        <f t="shared" si="16"/>
        <v>128762</v>
      </c>
      <c r="R57" s="546">
        <f t="shared" si="16"/>
        <v>0</v>
      </c>
      <c r="S57" s="546">
        <f t="shared" si="16"/>
        <v>239362</v>
      </c>
      <c r="T57" s="547">
        <f t="shared" si="16"/>
        <v>0</v>
      </c>
    </row>
    <row r="58" spans="1:20" ht="17.25" thickTop="1" thickBot="1">
      <c r="A58" s="447"/>
      <c r="B58" s="469"/>
      <c r="C58" s="470" t="s">
        <v>170</v>
      </c>
      <c r="D58" s="471" t="s">
        <v>171</v>
      </c>
      <c r="E58" s="471"/>
      <c r="F58" s="472"/>
      <c r="G58" s="548">
        <f t="shared" ref="G58:T58" si="17">G59+G60+G62+G63+G61+G64+G65</f>
        <v>12823</v>
      </c>
      <c r="H58" s="527">
        <f t="shared" si="17"/>
        <v>10280</v>
      </c>
      <c r="I58" s="527">
        <f t="shared" si="17"/>
        <v>10844</v>
      </c>
      <c r="J58" s="527">
        <f t="shared" si="17"/>
        <v>1950</v>
      </c>
      <c r="K58" s="527">
        <f t="shared" si="17"/>
        <v>46413</v>
      </c>
      <c r="L58" s="527">
        <f t="shared" si="17"/>
        <v>55000</v>
      </c>
      <c r="M58" s="527">
        <f t="shared" si="17"/>
        <v>15088</v>
      </c>
      <c r="N58" s="528">
        <f t="shared" si="17"/>
        <v>81078</v>
      </c>
      <c r="O58" s="529">
        <f t="shared" si="17"/>
        <v>20098</v>
      </c>
      <c r="P58" s="529">
        <f t="shared" si="17"/>
        <v>0</v>
      </c>
      <c r="Q58" s="530">
        <f t="shared" si="17"/>
        <v>128762</v>
      </c>
      <c r="R58" s="531">
        <f t="shared" si="17"/>
        <v>0</v>
      </c>
      <c r="S58" s="531">
        <f t="shared" si="17"/>
        <v>239362</v>
      </c>
      <c r="T58" s="532">
        <f t="shared" si="17"/>
        <v>0</v>
      </c>
    </row>
    <row r="59" spans="1:20" ht="17.25" thickTop="1" thickBot="1">
      <c r="A59" s="447"/>
      <c r="B59" s="447"/>
      <c r="C59" s="480"/>
      <c r="D59" s="481" t="s">
        <v>66</v>
      </c>
      <c r="E59" s="482" t="s">
        <v>67</v>
      </c>
      <c r="F59" s="483">
        <v>111</v>
      </c>
      <c r="G59" s="294">
        <v>60</v>
      </c>
      <c r="H59" s="258">
        <v>0</v>
      </c>
      <c r="I59" s="259">
        <v>60</v>
      </c>
      <c r="J59" s="259">
        <v>0</v>
      </c>
      <c r="K59" s="259">
        <v>52</v>
      </c>
      <c r="L59" s="259">
        <v>0</v>
      </c>
      <c r="M59" s="259">
        <v>53</v>
      </c>
      <c r="N59" s="533">
        <v>0</v>
      </c>
      <c r="O59" s="255">
        <v>53</v>
      </c>
      <c r="P59" s="255">
        <v>0</v>
      </c>
      <c r="Q59" s="537">
        <v>53</v>
      </c>
      <c r="R59" s="538">
        <v>0</v>
      </c>
      <c r="S59" s="538">
        <v>53</v>
      </c>
      <c r="T59" s="539">
        <v>0</v>
      </c>
    </row>
    <row r="60" spans="1:20" ht="17.25" thickTop="1" thickBot="1">
      <c r="A60" s="447"/>
      <c r="B60" s="447"/>
      <c r="C60" s="480"/>
      <c r="D60" s="481" t="s">
        <v>73</v>
      </c>
      <c r="E60" s="482" t="s">
        <v>74</v>
      </c>
      <c r="F60" s="483">
        <v>111</v>
      </c>
      <c r="G60" s="294">
        <v>21</v>
      </c>
      <c r="H60" s="258">
        <v>0</v>
      </c>
      <c r="I60" s="259">
        <v>21</v>
      </c>
      <c r="J60" s="259">
        <v>0</v>
      </c>
      <c r="K60" s="259">
        <v>19</v>
      </c>
      <c r="L60" s="259">
        <v>0</v>
      </c>
      <c r="M60" s="259">
        <v>19</v>
      </c>
      <c r="N60" s="533">
        <v>0</v>
      </c>
      <c r="O60" s="255">
        <v>19</v>
      </c>
      <c r="P60" s="255">
        <v>0</v>
      </c>
      <c r="Q60" s="537">
        <v>19</v>
      </c>
      <c r="R60" s="538">
        <v>0</v>
      </c>
      <c r="S60" s="538">
        <v>19</v>
      </c>
      <c r="T60" s="539">
        <v>0</v>
      </c>
    </row>
    <row r="61" spans="1:20" ht="17.25" thickTop="1" thickBot="1">
      <c r="A61" s="447"/>
      <c r="B61" s="447"/>
      <c r="C61" s="480"/>
      <c r="D61" s="481" t="s">
        <v>77</v>
      </c>
      <c r="E61" s="482" t="s">
        <v>78</v>
      </c>
      <c r="F61" s="483">
        <v>111</v>
      </c>
      <c r="G61" s="294">
        <v>6</v>
      </c>
      <c r="H61" s="258">
        <v>0</v>
      </c>
      <c r="I61" s="259">
        <v>7</v>
      </c>
      <c r="J61" s="259">
        <v>0</v>
      </c>
      <c r="K61" s="259">
        <v>16</v>
      </c>
      <c r="L61" s="259">
        <v>0</v>
      </c>
      <c r="M61" s="259">
        <v>16</v>
      </c>
      <c r="N61" s="533">
        <v>0</v>
      </c>
      <c r="O61" s="255">
        <v>16</v>
      </c>
      <c r="P61" s="255">
        <v>0</v>
      </c>
      <c r="Q61" s="537">
        <v>16</v>
      </c>
      <c r="R61" s="538">
        <v>0</v>
      </c>
      <c r="S61" s="538">
        <v>16</v>
      </c>
      <c r="T61" s="539">
        <v>0</v>
      </c>
    </row>
    <row r="62" spans="1:20" ht="17.25" thickTop="1" thickBot="1">
      <c r="A62" s="447"/>
      <c r="B62" s="447"/>
      <c r="C62" s="480"/>
      <c r="D62" s="481" t="s">
        <v>77</v>
      </c>
      <c r="E62" s="482" t="s">
        <v>172</v>
      </c>
      <c r="F62" s="483">
        <v>41</v>
      </c>
      <c r="G62" s="257">
        <v>12736</v>
      </c>
      <c r="H62" s="259">
        <v>0</v>
      </c>
      <c r="I62" s="259">
        <v>10756</v>
      </c>
      <c r="J62" s="259">
        <v>0</v>
      </c>
      <c r="K62" s="259">
        <v>20000</v>
      </c>
      <c r="L62" s="259">
        <v>0</v>
      </c>
      <c r="M62" s="259">
        <v>15000</v>
      </c>
      <c r="N62" s="533">
        <v>0</v>
      </c>
      <c r="O62" s="262">
        <v>20010</v>
      </c>
      <c r="P62" s="262">
        <v>0</v>
      </c>
      <c r="Q62" s="534">
        <v>20000</v>
      </c>
      <c r="R62" s="535">
        <v>0</v>
      </c>
      <c r="S62" s="535">
        <v>20000</v>
      </c>
      <c r="T62" s="536">
        <v>0</v>
      </c>
    </row>
    <row r="63" spans="1:20" ht="17.25" thickTop="1" thickBot="1">
      <c r="A63" s="447"/>
      <c r="B63" s="549"/>
      <c r="C63" s="550"/>
      <c r="D63" s="551" t="s">
        <v>84</v>
      </c>
      <c r="E63" s="552" t="s">
        <v>173</v>
      </c>
      <c r="F63" s="553">
        <v>46</v>
      </c>
      <c r="G63" s="257">
        <v>0</v>
      </c>
      <c r="H63" s="259">
        <v>0</v>
      </c>
      <c r="I63" s="259">
        <v>0</v>
      </c>
      <c r="J63" s="259">
        <v>1950</v>
      </c>
      <c r="K63" s="259">
        <v>0</v>
      </c>
      <c r="L63" s="259">
        <v>55000</v>
      </c>
      <c r="M63" s="259">
        <v>0</v>
      </c>
      <c r="N63" s="533">
        <v>81078</v>
      </c>
      <c r="O63" s="255">
        <v>0</v>
      </c>
      <c r="P63" s="255"/>
      <c r="Q63" s="537">
        <v>0</v>
      </c>
      <c r="R63" s="538"/>
      <c r="S63" s="538">
        <v>0</v>
      </c>
      <c r="T63" s="539"/>
    </row>
    <row r="64" spans="1:20" ht="17.25" thickTop="1" thickBot="1">
      <c r="A64" s="447"/>
      <c r="B64" s="549"/>
      <c r="C64" s="550"/>
      <c r="D64" s="551" t="s">
        <v>84</v>
      </c>
      <c r="E64" s="552" t="s">
        <v>174</v>
      </c>
      <c r="F64" s="553">
        <v>46</v>
      </c>
      <c r="G64" s="257">
        <v>0</v>
      </c>
      <c r="H64" s="259">
        <v>10280</v>
      </c>
      <c r="I64" s="259">
        <v>0</v>
      </c>
      <c r="J64" s="259">
        <v>0</v>
      </c>
      <c r="K64" s="259">
        <v>0</v>
      </c>
      <c r="L64" s="259">
        <v>0</v>
      </c>
      <c r="M64" s="259">
        <v>0</v>
      </c>
      <c r="N64" s="533">
        <v>0</v>
      </c>
      <c r="O64" s="255">
        <v>0</v>
      </c>
      <c r="P64" s="255">
        <v>0</v>
      </c>
      <c r="Q64" s="537">
        <v>0</v>
      </c>
      <c r="R64" s="538">
        <v>0</v>
      </c>
      <c r="S64" s="538">
        <v>0</v>
      </c>
      <c r="T64" s="539">
        <v>0</v>
      </c>
    </row>
    <row r="65" spans="1:20" ht="17.25" thickTop="1" thickBot="1">
      <c r="A65" s="447"/>
      <c r="B65" s="549"/>
      <c r="C65" s="550"/>
      <c r="D65" s="551" t="s">
        <v>77</v>
      </c>
      <c r="E65" s="552" t="s">
        <v>175</v>
      </c>
      <c r="F65" s="553">
        <v>41</v>
      </c>
      <c r="G65" s="257">
        <v>0</v>
      </c>
      <c r="H65" s="259">
        <v>0</v>
      </c>
      <c r="I65" s="259">
        <v>0</v>
      </c>
      <c r="J65" s="259">
        <v>0</v>
      </c>
      <c r="K65" s="259">
        <v>26326</v>
      </c>
      <c r="L65" s="259">
        <v>0</v>
      </c>
      <c r="M65" s="259">
        <v>0</v>
      </c>
      <c r="N65" s="533">
        <v>0</v>
      </c>
      <c r="O65" s="255">
        <v>0</v>
      </c>
      <c r="P65" s="262">
        <v>0</v>
      </c>
      <c r="Q65" s="534">
        <v>108674</v>
      </c>
      <c r="R65" s="535">
        <v>0</v>
      </c>
      <c r="S65" s="535">
        <v>219274</v>
      </c>
      <c r="T65" s="536">
        <v>0</v>
      </c>
    </row>
    <row r="66" spans="1:20" ht="17.25" thickTop="1" thickBot="1">
      <c r="A66" s="447"/>
      <c r="B66" s="554">
        <v>11</v>
      </c>
      <c r="C66" s="555" t="s">
        <v>176</v>
      </c>
      <c r="D66" s="556"/>
      <c r="E66" s="556"/>
      <c r="F66" s="557"/>
      <c r="G66" s="541">
        <f t="shared" ref="G66:T66" si="18">G67</f>
        <v>1694</v>
      </c>
      <c r="H66" s="542">
        <f t="shared" si="18"/>
        <v>0</v>
      </c>
      <c r="I66" s="542">
        <f t="shared" si="18"/>
        <v>30</v>
      </c>
      <c r="J66" s="542">
        <f t="shared" si="18"/>
        <v>0</v>
      </c>
      <c r="K66" s="542">
        <f t="shared" si="18"/>
        <v>1350</v>
      </c>
      <c r="L66" s="542">
        <f t="shared" si="18"/>
        <v>0</v>
      </c>
      <c r="M66" s="542">
        <f t="shared" si="18"/>
        <v>321</v>
      </c>
      <c r="N66" s="543">
        <f t="shared" si="18"/>
        <v>0</v>
      </c>
      <c r="O66" s="544">
        <f t="shared" si="18"/>
        <v>1350</v>
      </c>
      <c r="P66" s="558">
        <f t="shared" si="18"/>
        <v>0</v>
      </c>
      <c r="Q66" s="559">
        <f t="shared" si="18"/>
        <v>1350</v>
      </c>
      <c r="R66" s="560">
        <f t="shared" si="18"/>
        <v>0</v>
      </c>
      <c r="S66" s="560">
        <f t="shared" si="18"/>
        <v>1350</v>
      </c>
      <c r="T66" s="561">
        <f t="shared" si="18"/>
        <v>0</v>
      </c>
    </row>
    <row r="67" spans="1:20" ht="17.25" thickTop="1" thickBot="1">
      <c r="A67" s="447"/>
      <c r="B67" s="469"/>
      <c r="C67" s="470" t="s">
        <v>177</v>
      </c>
      <c r="D67" s="471" t="s">
        <v>178</v>
      </c>
      <c r="E67" s="471"/>
      <c r="F67" s="472"/>
      <c r="G67" s="473">
        <f t="shared" ref="G67:T67" si="19">G68+G69+G70+G71</f>
        <v>1694</v>
      </c>
      <c r="H67" s="474">
        <f t="shared" si="19"/>
        <v>0</v>
      </c>
      <c r="I67" s="474">
        <f t="shared" si="19"/>
        <v>30</v>
      </c>
      <c r="J67" s="474">
        <f t="shared" si="19"/>
        <v>0</v>
      </c>
      <c r="K67" s="474">
        <f t="shared" si="19"/>
        <v>1350</v>
      </c>
      <c r="L67" s="474">
        <f t="shared" si="19"/>
        <v>0</v>
      </c>
      <c r="M67" s="474">
        <f t="shared" si="19"/>
        <v>321</v>
      </c>
      <c r="N67" s="475">
        <f t="shared" si="19"/>
        <v>0</v>
      </c>
      <c r="O67" s="476">
        <f t="shared" si="19"/>
        <v>1350</v>
      </c>
      <c r="P67" s="476">
        <f t="shared" si="19"/>
        <v>0</v>
      </c>
      <c r="Q67" s="477">
        <f t="shared" si="19"/>
        <v>1350</v>
      </c>
      <c r="R67" s="478">
        <f t="shared" si="19"/>
        <v>0</v>
      </c>
      <c r="S67" s="478">
        <f t="shared" si="19"/>
        <v>1350</v>
      </c>
      <c r="T67" s="479">
        <f t="shared" si="19"/>
        <v>0</v>
      </c>
    </row>
    <row r="68" spans="1:20" ht="17.25" thickTop="1" thickBot="1">
      <c r="A68" s="447"/>
      <c r="B68" s="447"/>
      <c r="C68" s="480"/>
      <c r="D68" s="481" t="s">
        <v>77</v>
      </c>
      <c r="E68" s="482" t="s">
        <v>78</v>
      </c>
      <c r="F68" s="483">
        <v>41</v>
      </c>
      <c r="G68" s="294">
        <v>0</v>
      </c>
      <c r="H68" s="258">
        <v>0</v>
      </c>
      <c r="I68" s="258">
        <v>0</v>
      </c>
      <c r="J68" s="258">
        <v>0</v>
      </c>
      <c r="K68" s="258">
        <v>0</v>
      </c>
      <c r="L68" s="258">
        <v>0</v>
      </c>
      <c r="M68" s="258">
        <v>0</v>
      </c>
      <c r="N68" s="484">
        <v>0</v>
      </c>
      <c r="O68" s="256">
        <v>0</v>
      </c>
      <c r="P68" s="256">
        <v>0</v>
      </c>
      <c r="Q68" s="485">
        <v>0</v>
      </c>
      <c r="R68" s="486">
        <v>0</v>
      </c>
      <c r="S68" s="486">
        <v>0</v>
      </c>
      <c r="T68" s="487">
        <v>0</v>
      </c>
    </row>
    <row r="69" spans="1:20" ht="17.25" thickTop="1" thickBot="1">
      <c r="A69" s="447"/>
      <c r="B69" s="447"/>
      <c r="C69" s="480"/>
      <c r="D69" s="481" t="s">
        <v>81</v>
      </c>
      <c r="E69" s="482" t="s">
        <v>179</v>
      </c>
      <c r="F69" s="483">
        <v>41</v>
      </c>
      <c r="G69" s="294">
        <v>100</v>
      </c>
      <c r="H69" s="258">
        <v>0</v>
      </c>
      <c r="I69" s="259">
        <v>30</v>
      </c>
      <c r="J69" s="259">
        <v>0</v>
      </c>
      <c r="K69" s="259">
        <v>1350</v>
      </c>
      <c r="L69" s="259">
        <v>0</v>
      </c>
      <c r="M69" s="259">
        <v>321</v>
      </c>
      <c r="N69" s="533">
        <v>0</v>
      </c>
      <c r="O69" s="255">
        <v>1350</v>
      </c>
      <c r="P69" s="255">
        <v>0</v>
      </c>
      <c r="Q69" s="537">
        <v>1350</v>
      </c>
      <c r="R69" s="538">
        <v>0</v>
      </c>
      <c r="S69" s="538">
        <v>1350</v>
      </c>
      <c r="T69" s="539">
        <v>0</v>
      </c>
    </row>
    <row r="70" spans="1:20" ht="17.25" thickTop="1" thickBot="1">
      <c r="A70" s="447"/>
      <c r="B70" s="447"/>
      <c r="C70" s="480"/>
      <c r="D70" s="481" t="s">
        <v>81</v>
      </c>
      <c r="E70" s="482" t="s">
        <v>180</v>
      </c>
      <c r="F70" s="483">
        <v>41</v>
      </c>
      <c r="G70" s="294">
        <v>1559</v>
      </c>
      <c r="H70" s="258">
        <v>0</v>
      </c>
      <c r="I70" s="259">
        <v>0</v>
      </c>
      <c r="J70" s="259">
        <v>0</v>
      </c>
      <c r="K70" s="259">
        <v>0</v>
      </c>
      <c r="L70" s="259">
        <v>0</v>
      </c>
      <c r="M70" s="259">
        <v>0</v>
      </c>
      <c r="N70" s="533">
        <v>0</v>
      </c>
      <c r="O70" s="255">
        <v>0</v>
      </c>
      <c r="P70" s="255">
        <v>0</v>
      </c>
      <c r="Q70" s="537">
        <v>0</v>
      </c>
      <c r="R70" s="538">
        <v>0</v>
      </c>
      <c r="S70" s="538">
        <v>0</v>
      </c>
      <c r="T70" s="539">
        <v>0</v>
      </c>
    </row>
    <row r="71" spans="1:20" ht="17.25" thickTop="1" thickBot="1">
      <c r="A71" s="447"/>
      <c r="B71" s="447"/>
      <c r="C71" s="480"/>
      <c r="D71" s="481" t="s">
        <v>81</v>
      </c>
      <c r="E71" s="482" t="s">
        <v>181</v>
      </c>
      <c r="F71" s="483">
        <v>41</v>
      </c>
      <c r="G71" s="294">
        <v>35</v>
      </c>
      <c r="H71" s="258">
        <v>0</v>
      </c>
      <c r="I71" s="259">
        <v>0</v>
      </c>
      <c r="J71" s="259">
        <v>0</v>
      </c>
      <c r="K71" s="259">
        <v>0</v>
      </c>
      <c r="L71" s="259">
        <v>0</v>
      </c>
      <c r="M71" s="259">
        <v>0</v>
      </c>
      <c r="N71" s="533">
        <v>0</v>
      </c>
      <c r="O71" s="255">
        <v>0</v>
      </c>
      <c r="P71" s="255">
        <v>0</v>
      </c>
      <c r="Q71" s="537">
        <v>0</v>
      </c>
      <c r="R71" s="538">
        <v>0</v>
      </c>
      <c r="S71" s="538">
        <v>0</v>
      </c>
      <c r="T71" s="539">
        <v>0</v>
      </c>
    </row>
    <row r="72" spans="1:20" ht="17.25" thickTop="1" thickBot="1">
      <c r="A72" s="447"/>
      <c r="B72" s="500">
        <v>12</v>
      </c>
      <c r="C72" s="501" t="s">
        <v>182</v>
      </c>
      <c r="D72" s="502"/>
      <c r="E72" s="502"/>
      <c r="F72" s="503"/>
      <c r="G72" s="504">
        <f t="shared" ref="G72:T72" si="20">G73</f>
        <v>6735</v>
      </c>
      <c r="H72" s="505">
        <f t="shared" si="20"/>
        <v>0</v>
      </c>
      <c r="I72" s="505">
        <f t="shared" si="20"/>
        <v>3255</v>
      </c>
      <c r="J72" s="505">
        <f t="shared" si="20"/>
        <v>0</v>
      </c>
      <c r="K72" s="505">
        <f t="shared" si="20"/>
        <v>4100</v>
      </c>
      <c r="L72" s="505">
        <f t="shared" si="20"/>
        <v>0</v>
      </c>
      <c r="M72" s="505">
        <f t="shared" si="20"/>
        <v>309</v>
      </c>
      <c r="N72" s="506">
        <f t="shared" si="20"/>
        <v>0</v>
      </c>
      <c r="O72" s="558">
        <f t="shared" si="20"/>
        <v>4100</v>
      </c>
      <c r="P72" s="558">
        <f t="shared" si="20"/>
        <v>0</v>
      </c>
      <c r="Q72" s="559">
        <f t="shared" si="20"/>
        <v>4100</v>
      </c>
      <c r="R72" s="560">
        <f t="shared" si="20"/>
        <v>0</v>
      </c>
      <c r="S72" s="560">
        <f t="shared" si="20"/>
        <v>4100</v>
      </c>
      <c r="T72" s="561">
        <f t="shared" si="20"/>
        <v>0</v>
      </c>
    </row>
    <row r="73" spans="1:20" ht="17.25" thickTop="1" thickBot="1">
      <c r="A73" s="447"/>
      <c r="B73" s="469"/>
      <c r="C73" s="470" t="s">
        <v>183</v>
      </c>
      <c r="D73" s="471" t="s">
        <v>184</v>
      </c>
      <c r="E73" s="471"/>
      <c r="F73" s="472"/>
      <c r="G73" s="473">
        <f t="shared" ref="G73:T73" si="21">G74+G75+G76</f>
        <v>6735</v>
      </c>
      <c r="H73" s="474">
        <f t="shared" si="21"/>
        <v>0</v>
      </c>
      <c r="I73" s="474">
        <f t="shared" si="21"/>
        <v>3255</v>
      </c>
      <c r="J73" s="474">
        <f t="shared" si="21"/>
        <v>0</v>
      </c>
      <c r="K73" s="474">
        <f t="shared" si="21"/>
        <v>4100</v>
      </c>
      <c r="L73" s="474">
        <f t="shared" si="21"/>
        <v>0</v>
      </c>
      <c r="M73" s="474">
        <f t="shared" si="21"/>
        <v>309</v>
      </c>
      <c r="N73" s="475">
        <f t="shared" si="21"/>
        <v>0</v>
      </c>
      <c r="O73" s="562">
        <f t="shared" si="21"/>
        <v>4100</v>
      </c>
      <c r="P73" s="562">
        <f t="shared" si="21"/>
        <v>0</v>
      </c>
      <c r="Q73" s="563">
        <f t="shared" si="21"/>
        <v>4100</v>
      </c>
      <c r="R73" s="564">
        <f t="shared" si="21"/>
        <v>0</v>
      </c>
      <c r="S73" s="564">
        <f t="shared" si="21"/>
        <v>4100</v>
      </c>
      <c r="T73" s="565">
        <f t="shared" si="21"/>
        <v>0</v>
      </c>
    </row>
    <row r="74" spans="1:20" ht="17.25" thickTop="1" thickBot="1">
      <c r="A74" s="447"/>
      <c r="B74" s="447"/>
      <c r="C74" s="480"/>
      <c r="D74" s="481" t="s">
        <v>66</v>
      </c>
      <c r="E74" s="482" t="s">
        <v>67</v>
      </c>
      <c r="F74" s="483">
        <v>41</v>
      </c>
      <c r="G74" s="294">
        <v>4519</v>
      </c>
      <c r="H74" s="258">
        <v>0</v>
      </c>
      <c r="I74" s="259">
        <v>2302</v>
      </c>
      <c r="J74" s="259">
        <v>0</v>
      </c>
      <c r="K74" s="259">
        <v>2800</v>
      </c>
      <c r="L74" s="259">
        <v>0</v>
      </c>
      <c r="M74" s="259">
        <v>0</v>
      </c>
      <c r="N74" s="533">
        <v>0</v>
      </c>
      <c r="O74" s="262">
        <v>2800</v>
      </c>
      <c r="P74" s="262">
        <v>0</v>
      </c>
      <c r="Q74" s="534">
        <v>2800</v>
      </c>
      <c r="R74" s="535">
        <v>0</v>
      </c>
      <c r="S74" s="535">
        <v>2800</v>
      </c>
      <c r="T74" s="536">
        <v>0</v>
      </c>
    </row>
    <row r="75" spans="1:20" ht="17.25" thickTop="1" thickBot="1">
      <c r="A75" s="447"/>
      <c r="B75" s="447"/>
      <c r="C75" s="480"/>
      <c r="D75" s="481" t="s">
        <v>73</v>
      </c>
      <c r="E75" s="482" t="s">
        <v>74</v>
      </c>
      <c r="F75" s="483">
        <v>41</v>
      </c>
      <c r="G75" s="294">
        <v>1639</v>
      </c>
      <c r="H75" s="258">
        <v>0</v>
      </c>
      <c r="I75" s="259">
        <v>826</v>
      </c>
      <c r="J75" s="259">
        <v>0</v>
      </c>
      <c r="K75" s="259">
        <v>1000</v>
      </c>
      <c r="L75" s="259">
        <v>0</v>
      </c>
      <c r="M75" s="259">
        <v>9</v>
      </c>
      <c r="N75" s="533">
        <v>0</v>
      </c>
      <c r="O75" s="262">
        <v>1000</v>
      </c>
      <c r="P75" s="262">
        <v>0</v>
      </c>
      <c r="Q75" s="534">
        <v>1000</v>
      </c>
      <c r="R75" s="535">
        <v>0</v>
      </c>
      <c r="S75" s="535">
        <v>1000</v>
      </c>
      <c r="T75" s="536">
        <v>0</v>
      </c>
    </row>
    <row r="76" spans="1:20" ht="17.25" thickTop="1" thickBot="1">
      <c r="A76" s="447"/>
      <c r="B76" s="447"/>
      <c r="C76" s="480"/>
      <c r="D76" s="481" t="s">
        <v>77</v>
      </c>
      <c r="E76" s="482" t="s">
        <v>78</v>
      </c>
      <c r="F76" s="483">
        <v>41</v>
      </c>
      <c r="G76" s="294">
        <v>577</v>
      </c>
      <c r="H76" s="258">
        <v>0</v>
      </c>
      <c r="I76" s="259">
        <v>127</v>
      </c>
      <c r="J76" s="259">
        <v>0</v>
      </c>
      <c r="K76" s="259">
        <v>300</v>
      </c>
      <c r="L76" s="259">
        <v>0</v>
      </c>
      <c r="M76" s="259">
        <v>300</v>
      </c>
      <c r="N76" s="533">
        <v>0</v>
      </c>
      <c r="O76" s="262">
        <v>300</v>
      </c>
      <c r="P76" s="262">
        <v>0</v>
      </c>
      <c r="Q76" s="534">
        <v>300</v>
      </c>
      <c r="R76" s="535">
        <v>0</v>
      </c>
      <c r="S76" s="535">
        <v>300</v>
      </c>
      <c r="T76" s="536">
        <v>0</v>
      </c>
    </row>
    <row r="77" spans="1:20" ht="17.25" thickTop="1" thickBot="1">
      <c r="A77" s="447"/>
      <c r="B77" s="500">
        <v>13</v>
      </c>
      <c r="C77" s="501" t="s">
        <v>185</v>
      </c>
      <c r="D77" s="502"/>
      <c r="E77" s="502"/>
      <c r="F77" s="503"/>
      <c r="G77" s="504">
        <f t="shared" ref="G77:T77" si="22">G78</f>
        <v>25843</v>
      </c>
      <c r="H77" s="505">
        <f t="shared" si="22"/>
        <v>0</v>
      </c>
      <c r="I77" s="505">
        <f t="shared" si="22"/>
        <v>28785</v>
      </c>
      <c r="J77" s="505">
        <f t="shared" si="22"/>
        <v>0</v>
      </c>
      <c r="K77" s="505">
        <f t="shared" si="22"/>
        <v>31350</v>
      </c>
      <c r="L77" s="505">
        <f t="shared" si="22"/>
        <v>0</v>
      </c>
      <c r="M77" s="505">
        <f t="shared" si="22"/>
        <v>46000</v>
      </c>
      <c r="N77" s="506">
        <f t="shared" si="22"/>
        <v>0</v>
      </c>
      <c r="O77" s="507">
        <f t="shared" si="22"/>
        <v>71350</v>
      </c>
      <c r="P77" s="507">
        <f t="shared" si="22"/>
        <v>0</v>
      </c>
      <c r="Q77" s="508">
        <f t="shared" si="22"/>
        <v>71350</v>
      </c>
      <c r="R77" s="509">
        <f t="shared" si="22"/>
        <v>0</v>
      </c>
      <c r="S77" s="509">
        <f t="shared" si="22"/>
        <v>71350</v>
      </c>
      <c r="T77" s="510">
        <f t="shared" si="22"/>
        <v>0</v>
      </c>
    </row>
    <row r="78" spans="1:20" ht="17.25" thickTop="1" thickBot="1">
      <c r="A78" s="447"/>
      <c r="B78" s="469"/>
      <c r="C78" s="470" t="s">
        <v>186</v>
      </c>
      <c r="D78" s="471" t="s">
        <v>187</v>
      </c>
      <c r="E78" s="471"/>
      <c r="F78" s="472"/>
      <c r="G78" s="566">
        <f t="shared" ref="G78:T78" si="23">G79+G80+G81+G82+G83</f>
        <v>25843</v>
      </c>
      <c r="H78" s="567">
        <f t="shared" si="23"/>
        <v>0</v>
      </c>
      <c r="I78" s="567">
        <f t="shared" si="23"/>
        <v>28785</v>
      </c>
      <c r="J78" s="567">
        <f t="shared" si="23"/>
        <v>0</v>
      </c>
      <c r="K78" s="567">
        <f t="shared" si="23"/>
        <v>31350</v>
      </c>
      <c r="L78" s="567">
        <f t="shared" si="23"/>
        <v>0</v>
      </c>
      <c r="M78" s="567">
        <f t="shared" si="23"/>
        <v>46000</v>
      </c>
      <c r="N78" s="568">
        <f t="shared" si="23"/>
        <v>0</v>
      </c>
      <c r="O78" s="569">
        <f t="shared" si="23"/>
        <v>71350</v>
      </c>
      <c r="P78" s="569">
        <f t="shared" si="23"/>
        <v>0</v>
      </c>
      <c r="Q78" s="570">
        <f t="shared" si="23"/>
        <v>71350</v>
      </c>
      <c r="R78" s="571">
        <f t="shared" si="23"/>
        <v>0</v>
      </c>
      <c r="S78" s="571">
        <f t="shared" si="23"/>
        <v>71350</v>
      </c>
      <c r="T78" s="572">
        <f t="shared" si="23"/>
        <v>0</v>
      </c>
    </row>
    <row r="79" spans="1:20" ht="17.25" thickTop="1" thickBot="1">
      <c r="A79" s="447"/>
      <c r="B79" s="447"/>
      <c r="C79" s="480"/>
      <c r="D79" s="481" t="s">
        <v>66</v>
      </c>
      <c r="E79" s="482" t="s">
        <v>67</v>
      </c>
      <c r="F79" s="483">
        <v>41</v>
      </c>
      <c r="G79" s="294">
        <v>1000</v>
      </c>
      <c r="H79" s="258">
        <v>0</v>
      </c>
      <c r="I79" s="259">
        <v>1000</v>
      </c>
      <c r="J79" s="258">
        <v>0</v>
      </c>
      <c r="K79" s="259">
        <v>1000</v>
      </c>
      <c r="L79" s="258">
        <v>0</v>
      </c>
      <c r="M79" s="259">
        <v>1000</v>
      </c>
      <c r="N79" s="484">
        <v>0</v>
      </c>
      <c r="O79" s="255">
        <v>1000</v>
      </c>
      <c r="P79" s="256">
        <v>0</v>
      </c>
      <c r="Q79" s="537">
        <v>1000</v>
      </c>
      <c r="R79" s="486">
        <v>0</v>
      </c>
      <c r="S79" s="538">
        <v>1000</v>
      </c>
      <c r="T79" s="487">
        <v>0</v>
      </c>
    </row>
    <row r="80" spans="1:20" ht="17.25" thickTop="1" thickBot="1">
      <c r="A80" s="447"/>
      <c r="B80" s="447"/>
      <c r="C80" s="480"/>
      <c r="D80" s="481" t="s">
        <v>73</v>
      </c>
      <c r="E80" s="482" t="s">
        <v>74</v>
      </c>
      <c r="F80" s="483">
        <v>41</v>
      </c>
      <c r="G80" s="294">
        <v>330</v>
      </c>
      <c r="H80" s="258">
        <v>0</v>
      </c>
      <c r="I80" s="259">
        <v>350</v>
      </c>
      <c r="J80" s="258">
        <v>0</v>
      </c>
      <c r="K80" s="259">
        <v>350</v>
      </c>
      <c r="L80" s="258">
        <v>0</v>
      </c>
      <c r="M80" s="259">
        <v>350</v>
      </c>
      <c r="N80" s="484">
        <v>0</v>
      </c>
      <c r="O80" s="255">
        <v>350</v>
      </c>
      <c r="P80" s="256">
        <v>0</v>
      </c>
      <c r="Q80" s="537">
        <v>350</v>
      </c>
      <c r="R80" s="486">
        <v>0</v>
      </c>
      <c r="S80" s="538">
        <v>350</v>
      </c>
      <c r="T80" s="487">
        <v>0</v>
      </c>
    </row>
    <row r="81" spans="1:20" ht="17.25" thickTop="1" thickBot="1">
      <c r="A81" s="447"/>
      <c r="B81" s="447"/>
      <c r="C81" s="480"/>
      <c r="D81" s="481" t="s">
        <v>77</v>
      </c>
      <c r="E81" s="482" t="s">
        <v>78</v>
      </c>
      <c r="F81" s="483">
        <v>41</v>
      </c>
      <c r="G81" s="294">
        <v>24513</v>
      </c>
      <c r="H81" s="258">
        <v>0</v>
      </c>
      <c r="I81" s="259">
        <v>27435</v>
      </c>
      <c r="J81" s="258">
        <v>0</v>
      </c>
      <c r="K81" s="259">
        <v>30000</v>
      </c>
      <c r="L81" s="258">
        <v>0</v>
      </c>
      <c r="M81" s="259">
        <v>44650</v>
      </c>
      <c r="N81" s="484">
        <v>0</v>
      </c>
      <c r="O81" s="262">
        <v>70000</v>
      </c>
      <c r="P81" s="262">
        <v>0</v>
      </c>
      <c r="Q81" s="534">
        <v>70000</v>
      </c>
      <c r="R81" s="535">
        <v>0</v>
      </c>
      <c r="S81" s="535">
        <v>70000</v>
      </c>
      <c r="T81" s="536">
        <v>0</v>
      </c>
    </row>
    <row r="82" spans="1:20" ht="17.25" thickTop="1" thickBot="1">
      <c r="A82" s="447"/>
      <c r="B82" s="447"/>
      <c r="C82" s="480"/>
      <c r="D82" s="481" t="s">
        <v>188</v>
      </c>
      <c r="E82" s="482" t="s">
        <v>189</v>
      </c>
      <c r="F82" s="483">
        <v>41</v>
      </c>
      <c r="G82" s="294">
        <v>0</v>
      </c>
      <c r="H82" s="258">
        <v>0</v>
      </c>
      <c r="I82" s="259">
        <v>0</v>
      </c>
      <c r="J82" s="258">
        <v>0</v>
      </c>
      <c r="K82" s="259">
        <v>0</v>
      </c>
      <c r="L82" s="258">
        <v>0</v>
      </c>
      <c r="M82" s="259">
        <v>0</v>
      </c>
      <c r="N82" s="484">
        <v>0</v>
      </c>
      <c r="O82" s="255">
        <v>0</v>
      </c>
      <c r="P82" s="256">
        <v>0</v>
      </c>
      <c r="Q82" s="537">
        <v>0</v>
      </c>
      <c r="R82" s="486">
        <v>0</v>
      </c>
      <c r="S82" s="538">
        <v>0</v>
      </c>
      <c r="T82" s="487">
        <v>0</v>
      </c>
    </row>
    <row r="83" spans="1:20" ht="17.25" thickTop="1" thickBot="1">
      <c r="A83" s="447"/>
      <c r="B83" s="447"/>
      <c r="C83" s="480"/>
      <c r="D83" s="481" t="s">
        <v>188</v>
      </c>
      <c r="E83" s="482" t="s">
        <v>190</v>
      </c>
      <c r="F83" s="483">
        <v>46</v>
      </c>
      <c r="G83" s="294">
        <v>0</v>
      </c>
      <c r="H83" s="258">
        <v>0</v>
      </c>
      <c r="I83" s="259">
        <v>0</v>
      </c>
      <c r="J83" s="258">
        <v>0</v>
      </c>
      <c r="K83" s="259">
        <v>0</v>
      </c>
      <c r="L83" s="258">
        <v>0</v>
      </c>
      <c r="M83" s="259">
        <v>0</v>
      </c>
      <c r="N83" s="484">
        <v>0</v>
      </c>
      <c r="O83" s="255">
        <v>0</v>
      </c>
      <c r="P83" s="256">
        <v>0</v>
      </c>
      <c r="Q83" s="537">
        <v>0</v>
      </c>
      <c r="R83" s="486">
        <v>0</v>
      </c>
      <c r="S83" s="538">
        <v>0</v>
      </c>
      <c r="T83" s="487">
        <v>0</v>
      </c>
    </row>
    <row r="84" spans="1:20" ht="17.25" thickTop="1" thickBot="1">
      <c r="A84" s="447"/>
      <c r="B84" s="554">
        <v>14</v>
      </c>
      <c r="C84" s="555" t="s">
        <v>191</v>
      </c>
      <c r="D84" s="556"/>
      <c r="E84" s="556"/>
      <c r="F84" s="557"/>
      <c r="G84" s="541">
        <f t="shared" ref="G84:T84" si="24">G85</f>
        <v>0</v>
      </c>
      <c r="H84" s="542">
        <f t="shared" si="24"/>
        <v>0</v>
      </c>
      <c r="I84" s="542">
        <f t="shared" si="24"/>
        <v>0</v>
      </c>
      <c r="J84" s="542">
        <f t="shared" si="24"/>
        <v>0</v>
      </c>
      <c r="K84" s="542">
        <f t="shared" si="24"/>
        <v>0</v>
      </c>
      <c r="L84" s="542">
        <f t="shared" si="24"/>
        <v>0</v>
      </c>
      <c r="M84" s="542">
        <f t="shared" si="24"/>
        <v>5222</v>
      </c>
      <c r="N84" s="543">
        <f t="shared" si="24"/>
        <v>0</v>
      </c>
      <c r="O84" s="544">
        <f t="shared" si="24"/>
        <v>0</v>
      </c>
      <c r="P84" s="544">
        <f t="shared" si="24"/>
        <v>0</v>
      </c>
      <c r="Q84" s="545">
        <f t="shared" si="24"/>
        <v>0</v>
      </c>
      <c r="R84" s="546">
        <f t="shared" si="24"/>
        <v>0</v>
      </c>
      <c r="S84" s="546">
        <f t="shared" si="24"/>
        <v>0</v>
      </c>
      <c r="T84" s="547">
        <f t="shared" si="24"/>
        <v>0</v>
      </c>
    </row>
    <row r="85" spans="1:20" ht="17.25" thickTop="1" thickBot="1">
      <c r="A85" s="447"/>
      <c r="B85" s="469"/>
      <c r="C85" s="470" t="s">
        <v>192</v>
      </c>
      <c r="D85" s="471" t="s">
        <v>193</v>
      </c>
      <c r="E85" s="471"/>
      <c r="F85" s="472"/>
      <c r="G85" s="473">
        <f t="shared" ref="G85:T85" si="25">G86+G89+G87+G88</f>
        <v>0</v>
      </c>
      <c r="H85" s="474">
        <f t="shared" si="25"/>
        <v>0</v>
      </c>
      <c r="I85" s="474">
        <f t="shared" si="25"/>
        <v>0</v>
      </c>
      <c r="J85" s="474">
        <f t="shared" si="25"/>
        <v>0</v>
      </c>
      <c r="K85" s="474">
        <f t="shared" si="25"/>
        <v>0</v>
      </c>
      <c r="L85" s="474">
        <f t="shared" si="25"/>
        <v>0</v>
      </c>
      <c r="M85" s="474">
        <f t="shared" si="25"/>
        <v>5222</v>
      </c>
      <c r="N85" s="475">
        <f t="shared" si="25"/>
        <v>0</v>
      </c>
      <c r="O85" s="476">
        <f t="shared" si="25"/>
        <v>0</v>
      </c>
      <c r="P85" s="476">
        <f t="shared" si="25"/>
        <v>0</v>
      </c>
      <c r="Q85" s="477">
        <f t="shared" si="25"/>
        <v>0</v>
      </c>
      <c r="R85" s="478">
        <f t="shared" si="25"/>
        <v>0</v>
      </c>
      <c r="S85" s="478">
        <f t="shared" si="25"/>
        <v>0</v>
      </c>
      <c r="T85" s="479">
        <f t="shared" si="25"/>
        <v>0</v>
      </c>
    </row>
    <row r="86" spans="1:20" ht="17.25" thickTop="1" thickBot="1">
      <c r="A86" s="447"/>
      <c r="B86" s="447"/>
      <c r="C86" s="480"/>
      <c r="D86" s="481" t="s">
        <v>66</v>
      </c>
      <c r="E86" s="482" t="s">
        <v>67</v>
      </c>
      <c r="F86" s="483">
        <v>111</v>
      </c>
      <c r="G86" s="294">
        <v>0</v>
      </c>
      <c r="H86" s="258">
        <v>0</v>
      </c>
      <c r="I86" s="258">
        <v>0</v>
      </c>
      <c r="J86" s="258">
        <v>0</v>
      </c>
      <c r="K86" s="258">
        <v>0</v>
      </c>
      <c r="L86" s="258">
        <v>0</v>
      </c>
      <c r="M86" s="258">
        <v>1217</v>
      </c>
      <c r="N86" s="484">
        <v>0</v>
      </c>
      <c r="O86" s="256">
        <v>0</v>
      </c>
      <c r="P86" s="256">
        <v>0</v>
      </c>
      <c r="Q86" s="485">
        <v>0</v>
      </c>
      <c r="R86" s="486">
        <v>0</v>
      </c>
      <c r="S86" s="486">
        <v>0</v>
      </c>
      <c r="T86" s="487">
        <v>0</v>
      </c>
    </row>
    <row r="87" spans="1:20" ht="17.25" thickTop="1" thickBot="1">
      <c r="A87" s="447"/>
      <c r="B87" s="447"/>
      <c r="C87" s="480"/>
      <c r="D87" s="481" t="s">
        <v>73</v>
      </c>
      <c r="E87" s="482" t="s">
        <v>74</v>
      </c>
      <c r="F87" s="483">
        <v>111</v>
      </c>
      <c r="G87" s="294">
        <v>0</v>
      </c>
      <c r="H87" s="258">
        <v>0</v>
      </c>
      <c r="I87" s="258">
        <v>0</v>
      </c>
      <c r="J87" s="258">
        <v>0</v>
      </c>
      <c r="K87" s="258">
        <v>0</v>
      </c>
      <c r="L87" s="258">
        <v>0</v>
      </c>
      <c r="M87" s="258">
        <v>425</v>
      </c>
      <c r="N87" s="484">
        <v>0</v>
      </c>
      <c r="O87" s="256">
        <v>0</v>
      </c>
      <c r="P87" s="256">
        <v>0</v>
      </c>
      <c r="Q87" s="485">
        <v>0</v>
      </c>
      <c r="R87" s="486">
        <v>0</v>
      </c>
      <c r="S87" s="486">
        <v>0</v>
      </c>
      <c r="T87" s="487">
        <v>0</v>
      </c>
    </row>
    <row r="88" spans="1:20" ht="17.25" thickTop="1" thickBot="1">
      <c r="A88" s="447"/>
      <c r="B88" s="447"/>
      <c r="C88" s="480"/>
      <c r="D88" s="481" t="s">
        <v>77</v>
      </c>
      <c r="E88" s="482" t="s">
        <v>78</v>
      </c>
      <c r="F88" s="483">
        <v>41</v>
      </c>
      <c r="G88" s="294">
        <v>0</v>
      </c>
      <c r="H88" s="258">
        <v>0</v>
      </c>
      <c r="I88" s="258">
        <v>0</v>
      </c>
      <c r="J88" s="258">
        <v>0</v>
      </c>
      <c r="K88" s="258">
        <v>0</v>
      </c>
      <c r="L88" s="258">
        <v>0</v>
      </c>
      <c r="M88" s="258">
        <v>378</v>
      </c>
      <c r="N88" s="484">
        <v>0</v>
      </c>
      <c r="O88" s="256">
        <v>0</v>
      </c>
      <c r="P88" s="256">
        <v>0</v>
      </c>
      <c r="Q88" s="485">
        <v>0</v>
      </c>
      <c r="R88" s="486">
        <v>0</v>
      </c>
      <c r="S88" s="486">
        <v>0</v>
      </c>
      <c r="T88" s="487">
        <v>0</v>
      </c>
    </row>
    <row r="89" spans="1:20" ht="17.25" thickTop="1" thickBot="1">
      <c r="A89" s="447"/>
      <c r="B89" s="447"/>
      <c r="C89" s="480"/>
      <c r="D89" s="481" t="s">
        <v>77</v>
      </c>
      <c r="E89" s="482" t="s">
        <v>78</v>
      </c>
      <c r="F89" s="483">
        <v>111</v>
      </c>
      <c r="G89" s="294">
        <v>0</v>
      </c>
      <c r="H89" s="258">
        <v>0</v>
      </c>
      <c r="I89" s="259">
        <v>0</v>
      </c>
      <c r="J89" s="258">
        <v>0</v>
      </c>
      <c r="K89" s="259">
        <v>0</v>
      </c>
      <c r="L89" s="258">
        <v>0</v>
      </c>
      <c r="M89" s="259">
        <v>3202</v>
      </c>
      <c r="N89" s="484">
        <v>0</v>
      </c>
      <c r="O89" s="255">
        <v>0</v>
      </c>
      <c r="P89" s="256">
        <v>0</v>
      </c>
      <c r="Q89" s="537">
        <v>0</v>
      </c>
      <c r="R89" s="486">
        <v>0</v>
      </c>
      <c r="S89" s="538">
        <v>0</v>
      </c>
      <c r="T89" s="487">
        <v>0</v>
      </c>
    </row>
    <row r="90" spans="1:20" ht="17.25" thickTop="1" thickBot="1">
      <c r="A90" s="549"/>
      <c r="B90" s="488">
        <v>16</v>
      </c>
      <c r="C90" s="573" t="s">
        <v>194</v>
      </c>
      <c r="D90" s="490"/>
      <c r="E90" s="490"/>
      <c r="F90" s="491"/>
      <c r="G90" s="492">
        <f t="shared" ref="G90:T90" si="26">G91</f>
        <v>10212</v>
      </c>
      <c r="H90" s="493">
        <f t="shared" si="26"/>
        <v>1504</v>
      </c>
      <c r="I90" s="493">
        <f t="shared" si="26"/>
        <v>1119</v>
      </c>
      <c r="J90" s="493">
        <f t="shared" si="26"/>
        <v>769</v>
      </c>
      <c r="K90" s="493">
        <f t="shared" si="26"/>
        <v>3500</v>
      </c>
      <c r="L90" s="493">
        <f t="shared" si="26"/>
        <v>5000</v>
      </c>
      <c r="M90" s="493">
        <f t="shared" si="26"/>
        <v>3500</v>
      </c>
      <c r="N90" s="574">
        <f t="shared" si="26"/>
        <v>5000</v>
      </c>
      <c r="O90" s="575">
        <f t="shared" si="26"/>
        <v>3500</v>
      </c>
      <c r="P90" s="575">
        <f t="shared" si="26"/>
        <v>30000</v>
      </c>
      <c r="Q90" s="496">
        <f t="shared" si="26"/>
        <v>3500</v>
      </c>
      <c r="R90" s="497">
        <f t="shared" si="26"/>
        <v>0</v>
      </c>
      <c r="S90" s="497">
        <f t="shared" si="26"/>
        <v>3500</v>
      </c>
      <c r="T90" s="498">
        <f t="shared" si="26"/>
        <v>0</v>
      </c>
    </row>
    <row r="91" spans="1:20" ht="17.25" thickTop="1" thickBot="1">
      <c r="A91" s="549"/>
      <c r="B91" s="469"/>
      <c r="C91" s="470" t="s">
        <v>195</v>
      </c>
      <c r="D91" s="471"/>
      <c r="E91" s="471" t="s">
        <v>196</v>
      </c>
      <c r="F91" s="472"/>
      <c r="G91" s="473">
        <f t="shared" ref="G91:T91" si="27">G92+G93+G94</f>
        <v>10212</v>
      </c>
      <c r="H91" s="474">
        <f t="shared" si="27"/>
        <v>1504</v>
      </c>
      <c r="I91" s="474">
        <f t="shared" si="27"/>
        <v>1119</v>
      </c>
      <c r="J91" s="474">
        <f t="shared" si="27"/>
        <v>769</v>
      </c>
      <c r="K91" s="474">
        <f t="shared" si="27"/>
        <v>3500</v>
      </c>
      <c r="L91" s="474">
        <f t="shared" si="27"/>
        <v>5000</v>
      </c>
      <c r="M91" s="474">
        <f t="shared" si="27"/>
        <v>3500</v>
      </c>
      <c r="N91" s="576">
        <f t="shared" si="27"/>
        <v>5000</v>
      </c>
      <c r="O91" s="523">
        <f t="shared" si="27"/>
        <v>3500</v>
      </c>
      <c r="P91" s="523">
        <f t="shared" si="27"/>
        <v>30000</v>
      </c>
      <c r="Q91" s="477">
        <f t="shared" si="27"/>
        <v>3500</v>
      </c>
      <c r="R91" s="478">
        <f t="shared" si="27"/>
        <v>0</v>
      </c>
      <c r="S91" s="478">
        <f t="shared" si="27"/>
        <v>3500</v>
      </c>
      <c r="T91" s="479">
        <f t="shared" si="27"/>
        <v>0</v>
      </c>
    </row>
    <row r="92" spans="1:20" ht="17.25" thickTop="1" thickBot="1">
      <c r="A92" s="549"/>
      <c r="B92" s="447"/>
      <c r="C92" s="480"/>
      <c r="D92" s="481" t="s">
        <v>77</v>
      </c>
      <c r="E92" s="482" t="s">
        <v>78</v>
      </c>
      <c r="F92" s="483">
        <v>41</v>
      </c>
      <c r="G92" s="294">
        <v>10212</v>
      </c>
      <c r="H92" s="258">
        <v>0</v>
      </c>
      <c r="I92" s="258">
        <v>1119</v>
      </c>
      <c r="J92" s="258">
        <v>0</v>
      </c>
      <c r="K92" s="258">
        <v>3500</v>
      </c>
      <c r="L92" s="258">
        <v>0</v>
      </c>
      <c r="M92" s="258">
        <v>3500</v>
      </c>
      <c r="N92" s="484">
        <v>0</v>
      </c>
      <c r="O92" s="256">
        <v>3500</v>
      </c>
      <c r="P92" s="256">
        <v>0</v>
      </c>
      <c r="Q92" s="485">
        <v>3500</v>
      </c>
      <c r="R92" s="486">
        <v>0</v>
      </c>
      <c r="S92" s="486">
        <v>3500</v>
      </c>
      <c r="T92" s="487">
        <v>0</v>
      </c>
    </row>
    <row r="93" spans="1:20" ht="17.25" thickTop="1" thickBot="1">
      <c r="A93" s="549"/>
      <c r="B93" s="447"/>
      <c r="C93" s="480"/>
      <c r="D93" s="481" t="s">
        <v>84</v>
      </c>
      <c r="E93" s="482" t="s">
        <v>197</v>
      </c>
      <c r="F93" s="483">
        <v>46</v>
      </c>
      <c r="G93" s="294">
        <v>0</v>
      </c>
      <c r="H93" s="258">
        <v>1504</v>
      </c>
      <c r="I93" s="258"/>
      <c r="J93" s="258">
        <v>769</v>
      </c>
      <c r="K93" s="258">
        <v>0</v>
      </c>
      <c r="L93" s="258">
        <v>5000</v>
      </c>
      <c r="M93" s="258">
        <v>0</v>
      </c>
      <c r="N93" s="484">
        <v>5000</v>
      </c>
      <c r="O93" s="256">
        <v>0</v>
      </c>
      <c r="P93" s="262">
        <v>0</v>
      </c>
      <c r="Q93" s="485">
        <v>0</v>
      </c>
      <c r="R93" s="538">
        <v>0</v>
      </c>
      <c r="S93" s="538">
        <v>0</v>
      </c>
      <c r="T93" s="539">
        <v>0</v>
      </c>
    </row>
    <row r="94" spans="1:20" ht="17.25" thickTop="1" thickBot="1">
      <c r="A94" s="549"/>
      <c r="B94" s="447"/>
      <c r="C94" s="480"/>
      <c r="D94" s="481" t="s">
        <v>198</v>
      </c>
      <c r="E94" s="577" t="s">
        <v>199</v>
      </c>
      <c r="F94" s="483">
        <v>46</v>
      </c>
      <c r="G94" s="294">
        <v>0</v>
      </c>
      <c r="H94" s="258">
        <v>0</v>
      </c>
      <c r="I94" s="258">
        <v>0</v>
      </c>
      <c r="J94" s="258">
        <v>0</v>
      </c>
      <c r="K94" s="258">
        <v>0</v>
      </c>
      <c r="L94" s="258">
        <v>0</v>
      </c>
      <c r="M94" s="258">
        <v>0</v>
      </c>
      <c r="N94" s="484">
        <v>0</v>
      </c>
      <c r="O94" s="256">
        <v>0</v>
      </c>
      <c r="P94" s="262">
        <v>30000</v>
      </c>
      <c r="Q94" s="485">
        <v>0</v>
      </c>
      <c r="R94" s="538">
        <v>0</v>
      </c>
      <c r="S94" s="538">
        <v>0</v>
      </c>
      <c r="T94" s="539">
        <v>0</v>
      </c>
    </row>
    <row r="95" spans="1:20" ht="17.25" thickTop="1" thickBot="1">
      <c r="A95" s="549"/>
      <c r="B95" s="500">
        <v>17</v>
      </c>
      <c r="C95" s="501" t="s">
        <v>200</v>
      </c>
      <c r="D95" s="502"/>
      <c r="E95" s="502"/>
      <c r="F95" s="503"/>
      <c r="G95" s="504">
        <f t="shared" ref="G95:T95" si="28">G96</f>
        <v>786</v>
      </c>
      <c r="H95" s="505">
        <f t="shared" si="28"/>
        <v>0</v>
      </c>
      <c r="I95" s="505">
        <f t="shared" si="28"/>
        <v>108</v>
      </c>
      <c r="J95" s="505">
        <f t="shared" si="28"/>
        <v>0</v>
      </c>
      <c r="K95" s="505">
        <f t="shared" si="28"/>
        <v>0</v>
      </c>
      <c r="L95" s="505">
        <f t="shared" si="28"/>
        <v>0</v>
      </c>
      <c r="M95" s="505">
        <f t="shared" si="28"/>
        <v>0</v>
      </c>
      <c r="N95" s="506">
        <f t="shared" si="28"/>
        <v>0</v>
      </c>
      <c r="O95" s="507">
        <f t="shared" si="28"/>
        <v>0</v>
      </c>
      <c r="P95" s="507">
        <f t="shared" si="28"/>
        <v>0</v>
      </c>
      <c r="Q95" s="508">
        <f t="shared" si="28"/>
        <v>0</v>
      </c>
      <c r="R95" s="509">
        <f t="shared" si="28"/>
        <v>0</v>
      </c>
      <c r="S95" s="509">
        <f t="shared" si="28"/>
        <v>0</v>
      </c>
      <c r="T95" s="510">
        <f t="shared" si="28"/>
        <v>0</v>
      </c>
    </row>
    <row r="96" spans="1:20" ht="17.25" thickTop="1" thickBot="1">
      <c r="A96" s="549"/>
      <c r="B96" s="469"/>
      <c r="C96" s="470" t="s">
        <v>201</v>
      </c>
      <c r="D96" s="578" t="s">
        <v>202</v>
      </c>
      <c r="E96" s="471"/>
      <c r="F96" s="472">
        <f>F97</f>
        <v>41</v>
      </c>
      <c r="G96" s="514">
        <f t="shared" ref="G96:T96" si="29">G97+G98</f>
        <v>786</v>
      </c>
      <c r="H96" s="515">
        <f t="shared" si="29"/>
        <v>0</v>
      </c>
      <c r="I96" s="515">
        <f t="shared" si="29"/>
        <v>108</v>
      </c>
      <c r="J96" s="515">
        <f t="shared" si="29"/>
        <v>0</v>
      </c>
      <c r="K96" s="515">
        <f t="shared" si="29"/>
        <v>0</v>
      </c>
      <c r="L96" s="515">
        <f t="shared" si="29"/>
        <v>0</v>
      </c>
      <c r="M96" s="515">
        <f t="shared" si="29"/>
        <v>0</v>
      </c>
      <c r="N96" s="516">
        <f t="shared" si="29"/>
        <v>0</v>
      </c>
      <c r="O96" s="517">
        <f t="shared" si="29"/>
        <v>0</v>
      </c>
      <c r="P96" s="517">
        <f t="shared" si="29"/>
        <v>0</v>
      </c>
      <c r="Q96" s="518">
        <f t="shared" si="29"/>
        <v>0</v>
      </c>
      <c r="R96" s="519">
        <f t="shared" si="29"/>
        <v>0</v>
      </c>
      <c r="S96" s="519">
        <f t="shared" si="29"/>
        <v>0</v>
      </c>
      <c r="T96" s="520">
        <f t="shared" si="29"/>
        <v>0</v>
      </c>
    </row>
    <row r="97" spans="1:21" ht="17.25" thickTop="1" thickBot="1">
      <c r="A97" s="549"/>
      <c r="B97" s="447"/>
      <c r="C97" s="480"/>
      <c r="D97" s="481" t="s">
        <v>81</v>
      </c>
      <c r="E97" s="482" t="s">
        <v>150</v>
      </c>
      <c r="F97" s="483">
        <v>41</v>
      </c>
      <c r="G97" s="294">
        <v>548</v>
      </c>
      <c r="H97" s="258">
        <v>0</v>
      </c>
      <c r="I97" s="258">
        <v>108</v>
      </c>
      <c r="J97" s="258">
        <v>0</v>
      </c>
      <c r="K97" s="258">
        <v>0</v>
      </c>
      <c r="L97" s="258">
        <v>0</v>
      </c>
      <c r="M97" s="258">
        <v>0</v>
      </c>
      <c r="N97" s="484">
        <v>0</v>
      </c>
      <c r="O97" s="256">
        <v>0</v>
      </c>
      <c r="P97" s="256">
        <v>0</v>
      </c>
      <c r="Q97" s="485">
        <v>0</v>
      </c>
      <c r="R97" s="486">
        <v>0</v>
      </c>
      <c r="S97" s="486">
        <v>0</v>
      </c>
      <c r="T97" s="487">
        <v>0</v>
      </c>
    </row>
    <row r="98" spans="1:21" ht="17.25" thickTop="1" thickBot="1">
      <c r="A98" s="549"/>
      <c r="B98" s="447"/>
      <c r="C98" s="480"/>
      <c r="D98" s="481" t="s">
        <v>81</v>
      </c>
      <c r="E98" s="482" t="s">
        <v>203</v>
      </c>
      <c r="F98" s="483">
        <v>111</v>
      </c>
      <c r="G98" s="294">
        <v>238</v>
      </c>
      <c r="H98" s="258">
        <v>0</v>
      </c>
      <c r="I98" s="258">
        <v>0</v>
      </c>
      <c r="J98" s="258">
        <v>0</v>
      </c>
      <c r="K98" s="258">
        <v>0</v>
      </c>
      <c r="L98" s="258">
        <v>0</v>
      </c>
      <c r="M98" s="258">
        <v>0</v>
      </c>
      <c r="N98" s="484">
        <v>0</v>
      </c>
      <c r="O98" s="256">
        <v>0</v>
      </c>
      <c r="P98" s="256">
        <v>0</v>
      </c>
      <c r="Q98" s="485">
        <v>0</v>
      </c>
      <c r="R98" s="486">
        <v>0</v>
      </c>
      <c r="S98" s="486">
        <v>0</v>
      </c>
      <c r="T98" s="487">
        <v>0</v>
      </c>
    </row>
    <row r="99" spans="1:21" ht="17.25" thickTop="1" thickBot="1">
      <c r="A99" s="549"/>
      <c r="B99" s="579">
        <v>19</v>
      </c>
      <c r="C99" s="580" t="s">
        <v>204</v>
      </c>
      <c r="D99" s="581"/>
      <c r="E99" s="581"/>
      <c r="F99" s="582"/>
      <c r="G99" s="583">
        <f t="shared" ref="G99:T100" si="30">G100</f>
        <v>2669</v>
      </c>
      <c r="H99" s="584">
        <f t="shared" si="30"/>
        <v>0</v>
      </c>
      <c r="I99" s="584">
        <f t="shared" si="30"/>
        <v>2711</v>
      </c>
      <c r="J99" s="584">
        <f t="shared" si="30"/>
        <v>0</v>
      </c>
      <c r="K99" s="584">
        <f t="shared" si="30"/>
        <v>5000</v>
      </c>
      <c r="L99" s="584">
        <f t="shared" si="30"/>
        <v>0</v>
      </c>
      <c r="M99" s="584">
        <f t="shared" si="30"/>
        <v>5000</v>
      </c>
      <c r="N99" s="585">
        <f t="shared" si="30"/>
        <v>0</v>
      </c>
      <c r="O99" s="586">
        <f t="shared" si="30"/>
        <v>5000</v>
      </c>
      <c r="P99" s="586">
        <f t="shared" si="30"/>
        <v>0</v>
      </c>
      <c r="Q99" s="587">
        <f t="shared" si="30"/>
        <v>5000</v>
      </c>
      <c r="R99" s="588">
        <f t="shared" si="30"/>
        <v>0</v>
      </c>
      <c r="S99" s="588">
        <f t="shared" si="30"/>
        <v>5000</v>
      </c>
      <c r="T99" s="589">
        <f t="shared" si="30"/>
        <v>0</v>
      </c>
      <c r="U99" s="1010" t="s">
        <v>330</v>
      </c>
    </row>
    <row r="100" spans="1:21" ht="17.25" thickTop="1" thickBot="1">
      <c r="A100" s="549"/>
      <c r="B100" s="590"/>
      <c r="C100" s="591" t="s">
        <v>205</v>
      </c>
      <c r="D100" s="592"/>
      <c r="E100" s="592" t="s">
        <v>206</v>
      </c>
      <c r="F100" s="593"/>
      <c r="G100" s="594">
        <f t="shared" si="30"/>
        <v>2669</v>
      </c>
      <c r="H100" s="595">
        <f t="shared" si="30"/>
        <v>0</v>
      </c>
      <c r="I100" s="595">
        <f t="shared" si="30"/>
        <v>2711</v>
      </c>
      <c r="J100" s="595">
        <f t="shared" si="30"/>
        <v>0</v>
      </c>
      <c r="K100" s="595">
        <f t="shared" si="30"/>
        <v>5000</v>
      </c>
      <c r="L100" s="595">
        <f t="shared" si="30"/>
        <v>0</v>
      </c>
      <c r="M100" s="595">
        <f t="shared" si="30"/>
        <v>5000</v>
      </c>
      <c r="N100" s="596">
        <f t="shared" si="30"/>
        <v>0</v>
      </c>
      <c r="O100" s="597">
        <f t="shared" si="30"/>
        <v>5000</v>
      </c>
      <c r="P100" s="597">
        <f t="shared" si="30"/>
        <v>0</v>
      </c>
      <c r="Q100" s="598">
        <f t="shared" si="30"/>
        <v>5000</v>
      </c>
      <c r="R100" s="599">
        <f t="shared" si="30"/>
        <v>0</v>
      </c>
      <c r="S100" s="599">
        <f t="shared" si="30"/>
        <v>5000</v>
      </c>
      <c r="T100" s="600">
        <f t="shared" si="30"/>
        <v>0</v>
      </c>
    </row>
    <row r="101" spans="1:21" ht="17.25" thickTop="1" thickBot="1">
      <c r="A101" s="549"/>
      <c r="B101" s="549"/>
      <c r="C101" s="550"/>
      <c r="D101" s="551" t="s">
        <v>77</v>
      </c>
      <c r="E101" s="552" t="s">
        <v>78</v>
      </c>
      <c r="F101" s="553">
        <v>41</v>
      </c>
      <c r="G101" s="257">
        <v>2669</v>
      </c>
      <c r="H101" s="259">
        <v>0</v>
      </c>
      <c r="I101" s="259">
        <v>2711</v>
      </c>
      <c r="J101" s="259">
        <v>0</v>
      </c>
      <c r="K101" s="259">
        <v>5000</v>
      </c>
      <c r="L101" s="259">
        <v>0</v>
      </c>
      <c r="M101" s="259">
        <v>5000</v>
      </c>
      <c r="N101" s="533">
        <v>0</v>
      </c>
      <c r="O101" s="255">
        <v>5000</v>
      </c>
      <c r="P101" s="255">
        <v>0</v>
      </c>
      <c r="Q101" s="537">
        <v>5000</v>
      </c>
      <c r="R101" s="538">
        <v>0</v>
      </c>
      <c r="S101" s="538">
        <v>5000</v>
      </c>
      <c r="T101" s="539">
        <v>0</v>
      </c>
    </row>
    <row r="102" spans="1:21" ht="17.25" thickTop="1" thickBot="1">
      <c r="A102" s="549"/>
      <c r="B102" s="488">
        <v>20</v>
      </c>
      <c r="C102" s="573" t="s">
        <v>207</v>
      </c>
      <c r="D102" s="490"/>
      <c r="E102" s="490"/>
      <c r="F102" s="491"/>
      <c r="G102" s="492">
        <f t="shared" ref="G102:T102" si="31">G103</f>
        <v>34</v>
      </c>
      <c r="H102" s="493">
        <f t="shared" si="31"/>
        <v>0</v>
      </c>
      <c r="I102" s="493">
        <f t="shared" si="31"/>
        <v>55</v>
      </c>
      <c r="J102" s="493">
        <f t="shared" si="31"/>
        <v>0</v>
      </c>
      <c r="K102" s="493">
        <f t="shared" si="31"/>
        <v>55</v>
      </c>
      <c r="L102" s="493">
        <f t="shared" si="31"/>
        <v>0</v>
      </c>
      <c r="M102" s="493">
        <f t="shared" si="31"/>
        <v>55</v>
      </c>
      <c r="N102" s="494">
        <f t="shared" si="31"/>
        <v>0</v>
      </c>
      <c r="O102" s="495">
        <f t="shared" si="31"/>
        <v>42</v>
      </c>
      <c r="P102" s="495">
        <f t="shared" si="31"/>
        <v>0</v>
      </c>
      <c r="Q102" s="496">
        <f t="shared" si="31"/>
        <v>42</v>
      </c>
      <c r="R102" s="497">
        <f t="shared" si="31"/>
        <v>0</v>
      </c>
      <c r="S102" s="497">
        <f t="shared" si="31"/>
        <v>42</v>
      </c>
      <c r="T102" s="498">
        <f t="shared" si="31"/>
        <v>0</v>
      </c>
    </row>
    <row r="103" spans="1:21" ht="17.25" thickTop="1" thickBot="1">
      <c r="A103" s="549"/>
      <c r="B103" s="469"/>
      <c r="C103" s="470" t="s">
        <v>63</v>
      </c>
      <c r="D103" s="471"/>
      <c r="E103" s="471" t="s">
        <v>207</v>
      </c>
      <c r="F103" s="472"/>
      <c r="G103" s="473">
        <f t="shared" ref="G103:T103" si="32">G104+G105+G106</f>
        <v>34</v>
      </c>
      <c r="H103" s="474">
        <f t="shared" si="32"/>
        <v>0</v>
      </c>
      <c r="I103" s="474">
        <f t="shared" si="32"/>
        <v>55</v>
      </c>
      <c r="J103" s="474">
        <f t="shared" si="32"/>
        <v>0</v>
      </c>
      <c r="K103" s="474">
        <f t="shared" si="32"/>
        <v>55</v>
      </c>
      <c r="L103" s="474">
        <f t="shared" si="32"/>
        <v>0</v>
      </c>
      <c r="M103" s="474">
        <f t="shared" si="32"/>
        <v>55</v>
      </c>
      <c r="N103" s="475">
        <f t="shared" si="32"/>
        <v>0</v>
      </c>
      <c r="O103" s="476">
        <f t="shared" si="32"/>
        <v>42</v>
      </c>
      <c r="P103" s="476">
        <f t="shared" si="32"/>
        <v>0</v>
      </c>
      <c r="Q103" s="477">
        <f t="shared" si="32"/>
        <v>42</v>
      </c>
      <c r="R103" s="478">
        <f t="shared" si="32"/>
        <v>0</v>
      </c>
      <c r="S103" s="478">
        <f t="shared" si="32"/>
        <v>42</v>
      </c>
      <c r="T103" s="479">
        <f t="shared" si="32"/>
        <v>0</v>
      </c>
    </row>
    <row r="104" spans="1:21" ht="17.25" thickTop="1" thickBot="1">
      <c r="A104" s="549"/>
      <c r="B104" s="447"/>
      <c r="C104" s="480"/>
      <c r="D104" s="481" t="s">
        <v>66</v>
      </c>
      <c r="E104" s="482" t="s">
        <v>67</v>
      </c>
      <c r="F104" s="483">
        <v>111</v>
      </c>
      <c r="G104" s="294">
        <v>25</v>
      </c>
      <c r="H104" s="258">
        <v>0</v>
      </c>
      <c r="I104" s="258">
        <v>40</v>
      </c>
      <c r="J104" s="258">
        <v>0</v>
      </c>
      <c r="K104" s="258">
        <v>30</v>
      </c>
      <c r="L104" s="258">
        <v>0</v>
      </c>
      <c r="M104" s="258">
        <v>30</v>
      </c>
      <c r="N104" s="484">
        <v>0</v>
      </c>
      <c r="O104" s="256">
        <v>30</v>
      </c>
      <c r="P104" s="256">
        <v>0</v>
      </c>
      <c r="Q104" s="485">
        <v>30</v>
      </c>
      <c r="R104" s="486">
        <v>0</v>
      </c>
      <c r="S104" s="486">
        <v>30</v>
      </c>
      <c r="T104" s="487">
        <v>0</v>
      </c>
    </row>
    <row r="105" spans="1:21" ht="17.25" thickTop="1" thickBot="1">
      <c r="A105" s="549"/>
      <c r="B105" s="447"/>
      <c r="C105" s="480"/>
      <c r="D105" s="481" t="s">
        <v>73</v>
      </c>
      <c r="E105" s="482" t="s">
        <v>74</v>
      </c>
      <c r="F105" s="483">
        <v>111</v>
      </c>
      <c r="G105" s="294">
        <v>8</v>
      </c>
      <c r="H105" s="258">
        <v>0</v>
      </c>
      <c r="I105" s="258">
        <v>13</v>
      </c>
      <c r="J105" s="258">
        <v>0</v>
      </c>
      <c r="K105" s="258">
        <v>10</v>
      </c>
      <c r="L105" s="258">
        <v>0</v>
      </c>
      <c r="M105" s="258">
        <v>10</v>
      </c>
      <c r="N105" s="484">
        <v>0</v>
      </c>
      <c r="O105" s="256">
        <v>10</v>
      </c>
      <c r="P105" s="256">
        <v>0</v>
      </c>
      <c r="Q105" s="485">
        <v>10</v>
      </c>
      <c r="R105" s="486">
        <v>0</v>
      </c>
      <c r="S105" s="486">
        <v>10</v>
      </c>
      <c r="T105" s="487">
        <v>0</v>
      </c>
    </row>
    <row r="106" spans="1:21" ht="17.25" thickTop="1" thickBot="1">
      <c r="A106" s="549"/>
      <c r="B106" s="447"/>
      <c r="C106" s="480"/>
      <c r="D106" s="481" t="s">
        <v>77</v>
      </c>
      <c r="E106" s="482" t="s">
        <v>78</v>
      </c>
      <c r="F106" s="483">
        <v>111</v>
      </c>
      <c r="G106" s="294">
        <v>1</v>
      </c>
      <c r="H106" s="258">
        <v>0</v>
      </c>
      <c r="I106" s="258">
        <v>2</v>
      </c>
      <c r="J106" s="258">
        <v>0</v>
      </c>
      <c r="K106" s="258">
        <v>15</v>
      </c>
      <c r="L106" s="258">
        <v>0</v>
      </c>
      <c r="M106" s="258">
        <v>15</v>
      </c>
      <c r="N106" s="484">
        <v>0</v>
      </c>
      <c r="O106" s="256">
        <v>2</v>
      </c>
      <c r="P106" s="256">
        <v>0</v>
      </c>
      <c r="Q106" s="485">
        <v>2</v>
      </c>
      <c r="R106" s="486">
        <v>0</v>
      </c>
      <c r="S106" s="486">
        <v>2</v>
      </c>
      <c r="T106" s="487">
        <v>0</v>
      </c>
    </row>
    <row r="107" spans="1:21" ht="17.25" thickTop="1" thickBot="1">
      <c r="A107" s="549"/>
      <c r="B107" s="488">
        <v>21</v>
      </c>
      <c r="C107" s="573" t="s">
        <v>208</v>
      </c>
      <c r="D107" s="490"/>
      <c r="E107" s="490"/>
      <c r="F107" s="491"/>
      <c r="G107" s="492">
        <f t="shared" ref="G107:T107" si="33">G108</f>
        <v>0</v>
      </c>
      <c r="H107" s="493">
        <f t="shared" si="33"/>
        <v>0</v>
      </c>
      <c r="I107" s="493">
        <f t="shared" si="33"/>
        <v>0</v>
      </c>
      <c r="J107" s="493">
        <f t="shared" si="33"/>
        <v>0</v>
      </c>
      <c r="K107" s="493">
        <f t="shared" si="33"/>
        <v>0</v>
      </c>
      <c r="L107" s="493">
        <f t="shared" si="33"/>
        <v>25381</v>
      </c>
      <c r="M107" s="493">
        <f t="shared" si="33"/>
        <v>0</v>
      </c>
      <c r="N107" s="494">
        <f t="shared" si="33"/>
        <v>204389</v>
      </c>
      <c r="O107" s="495">
        <f t="shared" si="33"/>
        <v>0</v>
      </c>
      <c r="P107" s="495">
        <f t="shared" si="33"/>
        <v>49200</v>
      </c>
      <c r="Q107" s="496">
        <f t="shared" si="33"/>
        <v>0</v>
      </c>
      <c r="R107" s="497">
        <f t="shared" si="33"/>
        <v>0</v>
      </c>
      <c r="S107" s="497">
        <f t="shared" si="33"/>
        <v>0</v>
      </c>
      <c r="T107" s="498">
        <f t="shared" si="33"/>
        <v>0</v>
      </c>
    </row>
    <row r="108" spans="1:21" ht="16.5" thickTop="1" thickBot="1">
      <c r="A108" s="549"/>
      <c r="B108" s="469"/>
      <c r="C108" s="470" t="s">
        <v>152</v>
      </c>
      <c r="D108" s="471"/>
      <c r="E108" s="471" t="s">
        <v>208</v>
      </c>
      <c r="F108" s="472"/>
      <c r="G108" s="521">
        <f t="shared" ref="G108:T108" si="34">G109+G110</f>
        <v>0</v>
      </c>
      <c r="H108" s="474">
        <f t="shared" si="34"/>
        <v>0</v>
      </c>
      <c r="I108" s="474">
        <f t="shared" si="34"/>
        <v>0</v>
      </c>
      <c r="J108" s="474">
        <f t="shared" si="34"/>
        <v>0</v>
      </c>
      <c r="K108" s="474">
        <f t="shared" si="34"/>
        <v>0</v>
      </c>
      <c r="L108" s="474">
        <f t="shared" si="34"/>
        <v>25381</v>
      </c>
      <c r="M108" s="474">
        <f t="shared" si="34"/>
        <v>0</v>
      </c>
      <c r="N108" s="576">
        <f t="shared" si="34"/>
        <v>204389</v>
      </c>
      <c r="O108" s="473">
        <f t="shared" si="34"/>
        <v>0</v>
      </c>
      <c r="P108" s="473">
        <f t="shared" si="34"/>
        <v>49200</v>
      </c>
      <c r="Q108" s="473">
        <f t="shared" si="34"/>
        <v>0</v>
      </c>
      <c r="R108" s="474">
        <f t="shared" si="34"/>
        <v>0</v>
      </c>
      <c r="S108" s="474">
        <f t="shared" si="34"/>
        <v>0</v>
      </c>
      <c r="T108" s="576">
        <f t="shared" si="34"/>
        <v>0</v>
      </c>
    </row>
    <row r="109" spans="1:21" ht="17.25" thickTop="1" thickBot="1">
      <c r="A109" s="549"/>
      <c r="B109" s="447"/>
      <c r="C109" s="480"/>
      <c r="D109" s="481" t="s">
        <v>84</v>
      </c>
      <c r="E109" s="482" t="s">
        <v>209</v>
      </c>
      <c r="F109" s="483">
        <v>46</v>
      </c>
      <c r="G109" s="294">
        <v>0</v>
      </c>
      <c r="H109" s="258">
        <v>0</v>
      </c>
      <c r="I109" s="258">
        <v>0</v>
      </c>
      <c r="J109" s="258">
        <v>0</v>
      </c>
      <c r="K109" s="258">
        <v>0</v>
      </c>
      <c r="L109" s="258">
        <v>25381</v>
      </c>
      <c r="M109" s="258">
        <v>0</v>
      </c>
      <c r="N109" s="484">
        <v>10219</v>
      </c>
      <c r="O109" s="262">
        <v>0</v>
      </c>
      <c r="P109" s="262">
        <v>2460</v>
      </c>
      <c r="Q109" s="534">
        <v>0</v>
      </c>
      <c r="R109" s="535">
        <v>0</v>
      </c>
      <c r="S109" s="535">
        <v>0</v>
      </c>
      <c r="T109" s="536">
        <v>0</v>
      </c>
    </row>
    <row r="110" spans="1:21" ht="17.25" thickTop="1" thickBot="1">
      <c r="A110" s="549"/>
      <c r="B110" s="447"/>
      <c r="C110" s="480"/>
      <c r="D110" s="481" t="s">
        <v>84</v>
      </c>
      <c r="E110" s="482" t="s">
        <v>210</v>
      </c>
      <c r="F110" s="483"/>
      <c r="G110" s="294">
        <v>0</v>
      </c>
      <c r="H110" s="258">
        <v>0</v>
      </c>
      <c r="I110" s="258">
        <v>0</v>
      </c>
      <c r="J110" s="258">
        <v>0</v>
      </c>
      <c r="K110" s="258">
        <v>0</v>
      </c>
      <c r="L110" s="258">
        <v>0</v>
      </c>
      <c r="M110" s="258">
        <v>0</v>
      </c>
      <c r="N110" s="484">
        <v>194170</v>
      </c>
      <c r="O110" s="262">
        <v>0</v>
      </c>
      <c r="P110" s="262">
        <v>46740</v>
      </c>
      <c r="Q110" s="534">
        <v>0</v>
      </c>
      <c r="R110" s="535">
        <v>0</v>
      </c>
      <c r="S110" s="535">
        <v>0</v>
      </c>
      <c r="T110" s="536">
        <v>0</v>
      </c>
      <c r="U110">
        <v>40520</v>
      </c>
    </row>
    <row r="111" spans="1:21" ht="17.25" thickTop="1" thickBot="1">
      <c r="A111" s="549"/>
      <c r="B111" s="500">
        <v>22</v>
      </c>
      <c r="C111" s="501" t="s">
        <v>211</v>
      </c>
      <c r="D111" s="502"/>
      <c r="E111" s="502"/>
      <c r="F111" s="503"/>
      <c r="G111" s="504">
        <f t="shared" ref="G111:T111" si="35">G112</f>
        <v>12443</v>
      </c>
      <c r="H111" s="505">
        <f t="shared" si="35"/>
        <v>0</v>
      </c>
      <c r="I111" s="505">
        <f t="shared" si="35"/>
        <v>17680</v>
      </c>
      <c r="J111" s="505">
        <f t="shared" si="35"/>
        <v>0</v>
      </c>
      <c r="K111" s="505">
        <f t="shared" si="35"/>
        <v>20000</v>
      </c>
      <c r="L111" s="505">
        <f t="shared" si="35"/>
        <v>0</v>
      </c>
      <c r="M111" s="505">
        <f t="shared" si="35"/>
        <v>20000</v>
      </c>
      <c r="N111" s="506">
        <f t="shared" si="35"/>
        <v>0</v>
      </c>
      <c r="O111" s="601">
        <f t="shared" si="35"/>
        <v>40000</v>
      </c>
      <c r="P111" s="601">
        <f t="shared" si="35"/>
        <v>0</v>
      </c>
      <c r="Q111" s="559">
        <f t="shared" si="35"/>
        <v>40000</v>
      </c>
      <c r="R111" s="560">
        <f t="shared" si="35"/>
        <v>0</v>
      </c>
      <c r="S111" s="560">
        <f t="shared" si="35"/>
        <v>40000</v>
      </c>
      <c r="T111" s="561">
        <f t="shared" si="35"/>
        <v>0</v>
      </c>
    </row>
    <row r="112" spans="1:21" ht="17.25" thickTop="1" thickBot="1">
      <c r="A112" s="549"/>
      <c r="B112" s="469"/>
      <c r="C112" s="470" t="s">
        <v>212</v>
      </c>
      <c r="D112" s="471" t="s">
        <v>128</v>
      </c>
      <c r="E112" s="471" t="s">
        <v>213</v>
      </c>
      <c r="F112" s="472"/>
      <c r="G112" s="521">
        <f t="shared" ref="G112:T112" si="36">G115+G113+G114</f>
        <v>12443</v>
      </c>
      <c r="H112" s="474">
        <f t="shared" si="36"/>
        <v>0</v>
      </c>
      <c r="I112" s="474">
        <f t="shared" si="36"/>
        <v>17680</v>
      </c>
      <c r="J112" s="474">
        <f t="shared" si="36"/>
        <v>0</v>
      </c>
      <c r="K112" s="474">
        <f t="shared" si="36"/>
        <v>20000</v>
      </c>
      <c r="L112" s="474">
        <f t="shared" si="36"/>
        <v>0</v>
      </c>
      <c r="M112" s="474">
        <f t="shared" si="36"/>
        <v>20000</v>
      </c>
      <c r="N112" s="522">
        <f t="shared" si="36"/>
        <v>0</v>
      </c>
      <c r="O112" s="602">
        <f t="shared" si="36"/>
        <v>40000</v>
      </c>
      <c r="P112" s="602">
        <f t="shared" si="36"/>
        <v>0</v>
      </c>
      <c r="Q112" s="563">
        <f t="shared" si="36"/>
        <v>40000</v>
      </c>
      <c r="R112" s="564">
        <f t="shared" si="36"/>
        <v>0</v>
      </c>
      <c r="S112" s="564">
        <f t="shared" si="36"/>
        <v>40000</v>
      </c>
      <c r="T112" s="565">
        <f t="shared" si="36"/>
        <v>0</v>
      </c>
    </row>
    <row r="113" spans="1:20" ht="17.25" thickTop="1" thickBot="1">
      <c r="A113" s="603"/>
      <c r="B113" s="604"/>
      <c r="C113" s="550"/>
      <c r="D113" s="552">
        <v>630</v>
      </c>
      <c r="E113" s="552" t="s">
        <v>78</v>
      </c>
      <c r="F113" s="553">
        <v>41</v>
      </c>
      <c r="G113" s="605">
        <v>12443</v>
      </c>
      <c r="H113" s="606">
        <v>0</v>
      </c>
      <c r="I113" s="607">
        <v>17680</v>
      </c>
      <c r="J113" s="607">
        <v>0</v>
      </c>
      <c r="K113" s="607">
        <v>20000</v>
      </c>
      <c r="L113" s="607">
        <v>0</v>
      </c>
      <c r="M113" s="607">
        <v>20000</v>
      </c>
      <c r="N113" s="608">
        <v>0</v>
      </c>
      <c r="O113" s="609">
        <v>40000</v>
      </c>
      <c r="P113" s="609">
        <v>0</v>
      </c>
      <c r="Q113" s="610">
        <v>40000</v>
      </c>
      <c r="R113" s="611">
        <v>0</v>
      </c>
      <c r="S113" s="611">
        <v>40000</v>
      </c>
      <c r="T113" s="612">
        <v>0</v>
      </c>
    </row>
    <row r="114" spans="1:20" ht="17.25" thickTop="1" thickBot="1">
      <c r="A114" s="603"/>
      <c r="B114" s="604"/>
      <c r="C114" s="550"/>
      <c r="D114" s="552">
        <v>713</v>
      </c>
      <c r="E114" s="553" t="s">
        <v>214</v>
      </c>
      <c r="F114" s="553">
        <v>46</v>
      </c>
      <c r="G114" s="605">
        <v>0</v>
      </c>
      <c r="H114" s="606">
        <v>0</v>
      </c>
      <c r="I114" s="607">
        <v>0</v>
      </c>
      <c r="J114" s="607"/>
      <c r="K114" s="607">
        <v>0</v>
      </c>
      <c r="L114" s="607"/>
      <c r="M114" s="607">
        <v>0</v>
      </c>
      <c r="N114" s="608"/>
      <c r="O114" s="609">
        <v>0</v>
      </c>
      <c r="P114" s="609"/>
      <c r="Q114" s="610">
        <v>0</v>
      </c>
      <c r="R114" s="611"/>
      <c r="S114" s="611">
        <v>0</v>
      </c>
      <c r="T114" s="612"/>
    </row>
    <row r="115" spans="1:20" ht="17.25" thickTop="1" thickBot="1">
      <c r="A115" s="613"/>
      <c r="B115" s="614"/>
      <c r="C115" s="480"/>
      <c r="D115" s="552">
        <v>717</v>
      </c>
      <c r="E115" s="553" t="s">
        <v>215</v>
      </c>
      <c r="F115" s="483">
        <v>41</v>
      </c>
      <c r="G115" s="281">
        <v>0</v>
      </c>
      <c r="H115" s="282">
        <v>0</v>
      </c>
      <c r="I115" s="282">
        <v>0</v>
      </c>
      <c r="J115" s="606">
        <v>0</v>
      </c>
      <c r="K115" s="282">
        <v>0</v>
      </c>
      <c r="L115" s="606">
        <v>0</v>
      </c>
      <c r="M115" s="282">
        <v>0</v>
      </c>
      <c r="N115" s="615">
        <v>0</v>
      </c>
      <c r="O115" s="280">
        <v>0</v>
      </c>
      <c r="P115" s="616">
        <v>0</v>
      </c>
      <c r="Q115" s="617">
        <v>0</v>
      </c>
      <c r="R115" s="618">
        <v>0</v>
      </c>
      <c r="S115" s="619">
        <v>0</v>
      </c>
      <c r="T115" s="620">
        <v>0</v>
      </c>
    </row>
    <row r="116" spans="1:20" ht="17.25" thickTop="1" thickBot="1">
      <c r="A116" s="549"/>
      <c r="B116" s="500">
        <v>23</v>
      </c>
      <c r="C116" s="501" t="s">
        <v>216</v>
      </c>
      <c r="D116" s="502"/>
      <c r="E116" s="503"/>
      <c r="F116" s="503"/>
      <c r="G116" s="504">
        <f t="shared" ref="G116:T117" si="37">G117</f>
        <v>17</v>
      </c>
      <c r="H116" s="505">
        <f t="shared" si="37"/>
        <v>0</v>
      </c>
      <c r="I116" s="505">
        <f t="shared" si="37"/>
        <v>18</v>
      </c>
      <c r="J116" s="505">
        <f t="shared" si="37"/>
        <v>0</v>
      </c>
      <c r="K116" s="505">
        <f t="shared" si="37"/>
        <v>18</v>
      </c>
      <c r="L116" s="505">
        <f t="shared" si="37"/>
        <v>0</v>
      </c>
      <c r="M116" s="505">
        <f t="shared" si="37"/>
        <v>18</v>
      </c>
      <c r="N116" s="506">
        <f t="shared" si="37"/>
        <v>0</v>
      </c>
      <c r="O116" s="507">
        <f t="shared" si="37"/>
        <v>19</v>
      </c>
      <c r="P116" s="507">
        <f t="shared" si="37"/>
        <v>0</v>
      </c>
      <c r="Q116" s="508">
        <f t="shared" si="37"/>
        <v>19</v>
      </c>
      <c r="R116" s="509">
        <f t="shared" si="37"/>
        <v>0</v>
      </c>
      <c r="S116" s="509">
        <f t="shared" si="37"/>
        <v>19</v>
      </c>
      <c r="T116" s="510">
        <f t="shared" si="37"/>
        <v>0</v>
      </c>
    </row>
    <row r="117" spans="1:20" ht="17.25" thickTop="1" thickBot="1">
      <c r="A117" s="549"/>
      <c r="B117" s="469"/>
      <c r="C117" s="470" t="s">
        <v>217</v>
      </c>
      <c r="D117" s="471" t="s">
        <v>128</v>
      </c>
      <c r="E117" s="472" t="s">
        <v>216</v>
      </c>
      <c r="F117" s="472"/>
      <c r="G117" s="473">
        <f t="shared" si="37"/>
        <v>17</v>
      </c>
      <c r="H117" s="474">
        <f t="shared" si="37"/>
        <v>0</v>
      </c>
      <c r="I117" s="474">
        <f t="shared" si="37"/>
        <v>18</v>
      </c>
      <c r="J117" s="474">
        <f t="shared" si="37"/>
        <v>0</v>
      </c>
      <c r="K117" s="474">
        <f t="shared" si="37"/>
        <v>18</v>
      </c>
      <c r="L117" s="474">
        <f t="shared" si="37"/>
        <v>0</v>
      </c>
      <c r="M117" s="474">
        <f t="shared" si="37"/>
        <v>18</v>
      </c>
      <c r="N117" s="475">
        <f t="shared" si="37"/>
        <v>0</v>
      </c>
      <c r="O117" s="476">
        <f t="shared" si="37"/>
        <v>19</v>
      </c>
      <c r="P117" s="476">
        <f t="shared" si="37"/>
        <v>0</v>
      </c>
      <c r="Q117" s="477">
        <f t="shared" si="37"/>
        <v>19</v>
      </c>
      <c r="R117" s="478">
        <f t="shared" si="37"/>
        <v>0</v>
      </c>
      <c r="S117" s="478">
        <f t="shared" si="37"/>
        <v>19</v>
      </c>
      <c r="T117" s="479">
        <f t="shared" si="37"/>
        <v>0</v>
      </c>
    </row>
    <row r="118" spans="1:20" ht="17.25" thickTop="1" thickBot="1">
      <c r="A118" s="613"/>
      <c r="B118" s="614"/>
      <c r="C118" s="480"/>
      <c r="D118" s="621">
        <v>630</v>
      </c>
      <c r="E118" s="622" t="s">
        <v>78</v>
      </c>
      <c r="F118" s="483">
        <v>111</v>
      </c>
      <c r="G118" s="281">
        <v>17</v>
      </c>
      <c r="H118" s="282">
        <v>0</v>
      </c>
      <c r="I118" s="282">
        <v>18</v>
      </c>
      <c r="J118" s="282">
        <v>0</v>
      </c>
      <c r="K118" s="282">
        <v>18</v>
      </c>
      <c r="L118" s="282">
        <v>0</v>
      </c>
      <c r="M118" s="282">
        <v>18</v>
      </c>
      <c r="N118" s="623">
        <v>0</v>
      </c>
      <c r="O118" s="280">
        <v>19</v>
      </c>
      <c r="P118" s="280">
        <v>0</v>
      </c>
      <c r="Q118" s="617">
        <v>19</v>
      </c>
      <c r="R118" s="619">
        <v>0</v>
      </c>
      <c r="S118" s="619">
        <v>19</v>
      </c>
      <c r="T118" s="624">
        <v>0</v>
      </c>
    </row>
    <row r="119" spans="1:20" ht="17.25" thickTop="1" thickBot="1">
      <c r="A119" s="549"/>
      <c r="B119" s="500">
        <v>30</v>
      </c>
      <c r="C119" s="501" t="s">
        <v>218</v>
      </c>
      <c r="D119" s="502"/>
      <c r="E119" s="502"/>
      <c r="F119" s="503"/>
      <c r="G119" s="504">
        <f t="shared" ref="G119:T119" si="38">G120</f>
        <v>5191</v>
      </c>
      <c r="H119" s="505">
        <f t="shared" si="38"/>
        <v>0</v>
      </c>
      <c r="I119" s="505">
        <f t="shared" si="38"/>
        <v>16234</v>
      </c>
      <c r="J119" s="505">
        <f t="shared" si="38"/>
        <v>0</v>
      </c>
      <c r="K119" s="505">
        <f t="shared" si="38"/>
        <v>0</v>
      </c>
      <c r="L119" s="505">
        <f t="shared" si="38"/>
        <v>0</v>
      </c>
      <c r="M119" s="505">
        <f t="shared" si="38"/>
        <v>194</v>
      </c>
      <c r="N119" s="506">
        <f t="shared" si="38"/>
        <v>0</v>
      </c>
      <c r="O119" s="507">
        <f t="shared" si="38"/>
        <v>0</v>
      </c>
      <c r="P119" s="507">
        <f t="shared" si="38"/>
        <v>0</v>
      </c>
      <c r="Q119" s="508">
        <f t="shared" si="38"/>
        <v>0</v>
      </c>
      <c r="R119" s="509">
        <f t="shared" si="38"/>
        <v>0</v>
      </c>
      <c r="S119" s="509">
        <f t="shared" si="38"/>
        <v>0</v>
      </c>
      <c r="T119" s="510">
        <f t="shared" si="38"/>
        <v>0</v>
      </c>
    </row>
    <row r="120" spans="1:20" ht="17.25" thickTop="1" thickBot="1">
      <c r="A120" s="549"/>
      <c r="B120" s="469"/>
      <c r="C120" s="470" t="s">
        <v>219</v>
      </c>
      <c r="D120" s="471"/>
      <c r="E120" s="471" t="s">
        <v>218</v>
      </c>
      <c r="F120" s="472"/>
      <c r="G120" s="473">
        <f t="shared" ref="G120:T120" si="39">G121+G122+G123</f>
        <v>5191</v>
      </c>
      <c r="H120" s="474">
        <f t="shared" si="39"/>
        <v>0</v>
      </c>
      <c r="I120" s="474">
        <f t="shared" si="39"/>
        <v>16234</v>
      </c>
      <c r="J120" s="474">
        <f t="shared" si="39"/>
        <v>0</v>
      </c>
      <c r="K120" s="474">
        <f t="shared" si="39"/>
        <v>0</v>
      </c>
      <c r="L120" s="474">
        <f t="shared" si="39"/>
        <v>0</v>
      </c>
      <c r="M120" s="474">
        <f t="shared" si="39"/>
        <v>194</v>
      </c>
      <c r="N120" s="475">
        <f t="shared" si="39"/>
        <v>0</v>
      </c>
      <c r="O120" s="476">
        <f t="shared" si="39"/>
        <v>0</v>
      </c>
      <c r="P120" s="476">
        <f t="shared" si="39"/>
        <v>0</v>
      </c>
      <c r="Q120" s="477">
        <f t="shared" si="39"/>
        <v>0</v>
      </c>
      <c r="R120" s="478">
        <f t="shared" si="39"/>
        <v>0</v>
      </c>
      <c r="S120" s="478">
        <f t="shared" si="39"/>
        <v>0</v>
      </c>
      <c r="T120" s="479">
        <f t="shared" si="39"/>
        <v>0</v>
      </c>
    </row>
    <row r="121" spans="1:20" ht="17.25" thickTop="1" thickBot="1">
      <c r="A121" s="549"/>
      <c r="B121" s="447"/>
      <c r="C121" s="480"/>
      <c r="D121" s="481" t="s">
        <v>66</v>
      </c>
      <c r="E121" s="482" t="s">
        <v>67</v>
      </c>
      <c r="F121" s="483">
        <v>111</v>
      </c>
      <c r="G121" s="294">
        <v>330</v>
      </c>
      <c r="H121" s="258">
        <v>0</v>
      </c>
      <c r="I121" s="258">
        <v>0</v>
      </c>
      <c r="J121" s="258">
        <v>0</v>
      </c>
      <c r="K121" s="258">
        <v>0</v>
      </c>
      <c r="L121" s="258">
        <v>0</v>
      </c>
      <c r="M121" s="258">
        <v>0</v>
      </c>
      <c r="N121" s="484">
        <v>0</v>
      </c>
      <c r="O121" s="256">
        <v>0</v>
      </c>
      <c r="P121" s="256">
        <v>0</v>
      </c>
      <c r="Q121" s="485">
        <v>0</v>
      </c>
      <c r="R121" s="486">
        <v>0</v>
      </c>
      <c r="S121" s="486">
        <v>0</v>
      </c>
      <c r="T121" s="487">
        <v>0</v>
      </c>
    </row>
    <row r="122" spans="1:20" ht="17.25" thickTop="1" thickBot="1">
      <c r="A122" s="549"/>
      <c r="B122" s="447"/>
      <c r="C122" s="480"/>
      <c r="D122" s="481" t="s">
        <v>73</v>
      </c>
      <c r="E122" s="482" t="s">
        <v>74</v>
      </c>
      <c r="F122" s="483">
        <v>111</v>
      </c>
      <c r="G122" s="294">
        <v>115</v>
      </c>
      <c r="H122" s="258">
        <v>0</v>
      </c>
      <c r="I122" s="258">
        <v>0</v>
      </c>
      <c r="J122" s="258">
        <v>0</v>
      </c>
      <c r="K122" s="258">
        <v>0</v>
      </c>
      <c r="L122" s="258">
        <v>0</v>
      </c>
      <c r="M122" s="258">
        <v>0</v>
      </c>
      <c r="N122" s="484">
        <v>0</v>
      </c>
      <c r="O122" s="256">
        <v>0</v>
      </c>
      <c r="P122" s="256">
        <v>0</v>
      </c>
      <c r="Q122" s="485">
        <v>0</v>
      </c>
      <c r="R122" s="486">
        <v>0</v>
      </c>
      <c r="S122" s="486">
        <v>0</v>
      </c>
      <c r="T122" s="487">
        <v>0</v>
      </c>
    </row>
    <row r="123" spans="1:20" ht="17.25" thickTop="1" thickBot="1">
      <c r="A123" s="549"/>
      <c r="B123" s="447"/>
      <c r="C123" s="480"/>
      <c r="D123" s="481" t="s">
        <v>77</v>
      </c>
      <c r="E123" s="625" t="s">
        <v>78</v>
      </c>
      <c r="F123" s="626">
        <v>111</v>
      </c>
      <c r="G123" s="294">
        <v>4746</v>
      </c>
      <c r="H123" s="258">
        <v>0</v>
      </c>
      <c r="I123" s="258">
        <v>16234</v>
      </c>
      <c r="J123" s="258">
        <v>0</v>
      </c>
      <c r="K123" s="258">
        <v>0</v>
      </c>
      <c r="L123" s="258">
        <v>0</v>
      </c>
      <c r="M123" s="258">
        <v>194</v>
      </c>
      <c r="N123" s="484">
        <v>0</v>
      </c>
      <c r="O123" s="256">
        <v>0</v>
      </c>
      <c r="P123" s="256">
        <v>0</v>
      </c>
      <c r="Q123" s="485">
        <v>0</v>
      </c>
      <c r="R123" s="486">
        <v>0</v>
      </c>
      <c r="S123" s="486">
        <v>0</v>
      </c>
      <c r="T123" s="487">
        <v>0</v>
      </c>
    </row>
    <row r="124" spans="1:20" ht="17.25" thickTop="1" thickBot="1">
      <c r="A124" s="549"/>
      <c r="B124" s="500">
        <v>33</v>
      </c>
      <c r="C124" s="501" t="s">
        <v>220</v>
      </c>
      <c r="D124" s="502"/>
      <c r="E124" s="627"/>
      <c r="F124" s="628"/>
      <c r="G124" s="504">
        <f t="shared" ref="G124:T124" si="40">G125</f>
        <v>0</v>
      </c>
      <c r="H124" s="505">
        <f t="shared" si="40"/>
        <v>0</v>
      </c>
      <c r="I124" s="505">
        <f t="shared" si="40"/>
        <v>1908</v>
      </c>
      <c r="J124" s="505">
        <f t="shared" si="40"/>
        <v>127623</v>
      </c>
      <c r="K124" s="505">
        <f t="shared" si="40"/>
        <v>0</v>
      </c>
      <c r="L124" s="505">
        <f t="shared" si="40"/>
        <v>25002</v>
      </c>
      <c r="M124" s="505">
        <f t="shared" si="40"/>
        <v>0</v>
      </c>
      <c r="N124" s="506">
        <f t="shared" si="40"/>
        <v>60421</v>
      </c>
      <c r="O124" s="507">
        <f t="shared" si="40"/>
        <v>0</v>
      </c>
      <c r="P124" s="507">
        <f t="shared" si="40"/>
        <v>0</v>
      </c>
      <c r="Q124" s="508">
        <f t="shared" si="40"/>
        <v>0</v>
      </c>
      <c r="R124" s="509">
        <f t="shared" si="40"/>
        <v>0</v>
      </c>
      <c r="S124" s="509">
        <f t="shared" si="40"/>
        <v>0</v>
      </c>
      <c r="T124" s="510">
        <f t="shared" si="40"/>
        <v>0</v>
      </c>
    </row>
    <row r="125" spans="1:20" ht="17.25" thickTop="1" thickBot="1">
      <c r="A125" s="549"/>
      <c r="B125" s="469"/>
      <c r="C125" s="470" t="s">
        <v>221</v>
      </c>
      <c r="D125" s="471"/>
      <c r="E125" s="629" t="s">
        <v>222</v>
      </c>
      <c r="F125" s="630"/>
      <c r="G125" s="473">
        <f t="shared" ref="G125:T125" si="41">G126+G127+G128</f>
        <v>0</v>
      </c>
      <c r="H125" s="474">
        <f t="shared" si="41"/>
        <v>0</v>
      </c>
      <c r="I125" s="474">
        <f t="shared" si="41"/>
        <v>1908</v>
      </c>
      <c r="J125" s="474">
        <f t="shared" si="41"/>
        <v>127623</v>
      </c>
      <c r="K125" s="474">
        <f t="shared" si="41"/>
        <v>0</v>
      </c>
      <c r="L125" s="474">
        <f t="shared" si="41"/>
        <v>25002</v>
      </c>
      <c r="M125" s="474">
        <f t="shared" si="41"/>
        <v>0</v>
      </c>
      <c r="N125" s="475">
        <f t="shared" si="41"/>
        <v>60421</v>
      </c>
      <c r="O125" s="476">
        <f t="shared" si="41"/>
        <v>0</v>
      </c>
      <c r="P125" s="476">
        <f t="shared" si="41"/>
        <v>0</v>
      </c>
      <c r="Q125" s="477">
        <f t="shared" si="41"/>
        <v>0</v>
      </c>
      <c r="R125" s="478">
        <f t="shared" si="41"/>
        <v>0</v>
      </c>
      <c r="S125" s="478">
        <f t="shared" si="41"/>
        <v>0</v>
      </c>
      <c r="T125" s="479">
        <f t="shared" si="41"/>
        <v>0</v>
      </c>
    </row>
    <row r="126" spans="1:20" ht="17.25" thickTop="1" thickBot="1">
      <c r="A126" s="613"/>
      <c r="B126" s="614"/>
      <c r="C126" s="631"/>
      <c r="D126" s="482">
        <v>630</v>
      </c>
      <c r="E126" s="632" t="s">
        <v>78</v>
      </c>
      <c r="F126" s="633">
        <v>41</v>
      </c>
      <c r="G126" s="281">
        <v>0</v>
      </c>
      <c r="H126" s="282">
        <v>0</v>
      </c>
      <c r="I126" s="282">
        <v>1908</v>
      </c>
      <c r="J126" s="282">
        <v>0</v>
      </c>
      <c r="K126" s="282">
        <v>0</v>
      </c>
      <c r="L126" s="282">
        <v>0</v>
      </c>
      <c r="M126" s="282">
        <v>0</v>
      </c>
      <c r="N126" s="623">
        <v>0</v>
      </c>
      <c r="O126" s="280">
        <v>0</v>
      </c>
      <c r="P126" s="280">
        <v>0</v>
      </c>
      <c r="Q126" s="617">
        <v>0</v>
      </c>
      <c r="R126" s="619">
        <v>0</v>
      </c>
      <c r="S126" s="619">
        <v>0</v>
      </c>
      <c r="T126" s="624">
        <v>0</v>
      </c>
    </row>
    <row r="127" spans="1:20" ht="17.25" thickTop="1" thickBot="1">
      <c r="A127" s="613"/>
      <c r="B127" s="614"/>
      <c r="C127" s="631"/>
      <c r="D127" s="482">
        <v>717</v>
      </c>
      <c r="E127" s="632" t="s">
        <v>223</v>
      </c>
      <c r="F127" s="633">
        <v>41</v>
      </c>
      <c r="G127" s="281">
        <v>0</v>
      </c>
      <c r="H127" s="282">
        <v>0</v>
      </c>
      <c r="I127" s="282">
        <v>0</v>
      </c>
      <c r="J127" s="282">
        <v>82108</v>
      </c>
      <c r="K127" s="282">
        <v>0</v>
      </c>
      <c r="L127" s="282">
        <v>0</v>
      </c>
      <c r="M127" s="282">
        <v>0</v>
      </c>
      <c r="N127" s="623">
        <v>0</v>
      </c>
      <c r="O127" s="280">
        <v>0</v>
      </c>
      <c r="P127" s="280">
        <v>0</v>
      </c>
      <c r="Q127" s="617">
        <v>0</v>
      </c>
      <c r="R127" s="619">
        <v>0</v>
      </c>
      <c r="S127" s="619">
        <v>0</v>
      </c>
      <c r="T127" s="624">
        <v>0</v>
      </c>
    </row>
    <row r="128" spans="1:20" ht="17.25" thickTop="1" thickBot="1">
      <c r="A128" s="613"/>
      <c r="B128" s="614"/>
      <c r="C128" s="631"/>
      <c r="D128" s="482">
        <v>717</v>
      </c>
      <c r="E128" s="632" t="s">
        <v>224</v>
      </c>
      <c r="F128" s="633">
        <v>46</v>
      </c>
      <c r="G128" s="281">
        <v>0</v>
      </c>
      <c r="H128" s="282">
        <v>0</v>
      </c>
      <c r="I128" s="282">
        <v>0</v>
      </c>
      <c r="J128" s="282">
        <v>45515</v>
      </c>
      <c r="K128" s="282">
        <v>0</v>
      </c>
      <c r="L128" s="282">
        <v>25002</v>
      </c>
      <c r="M128" s="282">
        <v>0</v>
      </c>
      <c r="N128" s="623">
        <v>60421</v>
      </c>
      <c r="O128" s="280">
        <v>0</v>
      </c>
      <c r="P128" s="280">
        <v>0</v>
      </c>
      <c r="Q128" s="617">
        <v>0</v>
      </c>
      <c r="R128" s="619">
        <v>0</v>
      </c>
      <c r="S128" s="619">
        <v>0</v>
      </c>
      <c r="T128" s="624">
        <v>0</v>
      </c>
    </row>
    <row r="129" spans="1:20" ht="17.25" thickTop="1" thickBot="1">
      <c r="A129" s="549"/>
      <c r="B129" s="500">
        <v>34</v>
      </c>
      <c r="C129" s="501" t="s">
        <v>225</v>
      </c>
      <c r="D129" s="502"/>
      <c r="E129" s="459"/>
      <c r="F129" s="460"/>
      <c r="G129" s="504">
        <f t="shared" ref="G129:T130" si="42">G130</f>
        <v>0</v>
      </c>
      <c r="H129" s="505">
        <f t="shared" si="42"/>
        <v>0</v>
      </c>
      <c r="I129" s="505">
        <f t="shared" si="42"/>
        <v>0</v>
      </c>
      <c r="J129" s="505">
        <f t="shared" si="42"/>
        <v>0</v>
      </c>
      <c r="K129" s="505">
        <f t="shared" si="42"/>
        <v>0</v>
      </c>
      <c r="L129" s="505">
        <f t="shared" si="42"/>
        <v>0</v>
      </c>
      <c r="M129" s="505">
        <f t="shared" si="42"/>
        <v>4000</v>
      </c>
      <c r="N129" s="506">
        <f t="shared" si="42"/>
        <v>0</v>
      </c>
      <c r="O129" s="507">
        <f t="shared" si="42"/>
        <v>0</v>
      </c>
      <c r="P129" s="507">
        <f t="shared" si="42"/>
        <v>0</v>
      </c>
      <c r="Q129" s="508">
        <f t="shared" si="42"/>
        <v>0</v>
      </c>
      <c r="R129" s="509">
        <f t="shared" si="42"/>
        <v>0</v>
      </c>
      <c r="S129" s="509">
        <f t="shared" si="42"/>
        <v>0</v>
      </c>
      <c r="T129" s="510">
        <f t="shared" si="42"/>
        <v>0</v>
      </c>
    </row>
    <row r="130" spans="1:20" ht="17.25" thickTop="1" thickBot="1">
      <c r="A130" s="549"/>
      <c r="B130" s="469"/>
      <c r="C130" s="470" t="s">
        <v>177</v>
      </c>
      <c r="D130" s="471"/>
      <c r="E130" s="471" t="s">
        <v>225</v>
      </c>
      <c r="F130" s="472"/>
      <c r="G130" s="473">
        <f t="shared" si="42"/>
        <v>0</v>
      </c>
      <c r="H130" s="474">
        <f t="shared" si="42"/>
        <v>0</v>
      </c>
      <c r="I130" s="474">
        <f t="shared" si="42"/>
        <v>0</v>
      </c>
      <c r="J130" s="474">
        <f t="shared" si="42"/>
        <v>0</v>
      </c>
      <c r="K130" s="474">
        <f t="shared" si="42"/>
        <v>0</v>
      </c>
      <c r="L130" s="474">
        <f t="shared" si="42"/>
        <v>0</v>
      </c>
      <c r="M130" s="474">
        <f t="shared" si="42"/>
        <v>4000</v>
      </c>
      <c r="N130" s="475">
        <f t="shared" si="42"/>
        <v>0</v>
      </c>
      <c r="O130" s="476">
        <f t="shared" si="42"/>
        <v>0</v>
      </c>
      <c r="P130" s="476">
        <f t="shared" si="42"/>
        <v>0</v>
      </c>
      <c r="Q130" s="477">
        <f t="shared" si="42"/>
        <v>0</v>
      </c>
      <c r="R130" s="478">
        <f t="shared" si="42"/>
        <v>0</v>
      </c>
      <c r="S130" s="478">
        <f t="shared" si="42"/>
        <v>0</v>
      </c>
      <c r="T130" s="479">
        <f t="shared" si="42"/>
        <v>0</v>
      </c>
    </row>
    <row r="131" spans="1:20" ht="17.25" thickTop="1" thickBot="1">
      <c r="A131" s="613"/>
      <c r="B131" s="614"/>
      <c r="C131" s="631"/>
      <c r="D131" s="482">
        <v>640</v>
      </c>
      <c r="E131" s="482" t="s">
        <v>226</v>
      </c>
      <c r="F131" s="483">
        <v>111</v>
      </c>
      <c r="G131" s="281">
        <v>0</v>
      </c>
      <c r="H131" s="282">
        <v>0</v>
      </c>
      <c r="I131" s="282">
        <v>0</v>
      </c>
      <c r="J131" s="282">
        <v>0</v>
      </c>
      <c r="K131" s="282">
        <v>0</v>
      </c>
      <c r="L131" s="282">
        <v>0</v>
      </c>
      <c r="M131" s="282">
        <v>4000</v>
      </c>
      <c r="N131" s="623">
        <v>0</v>
      </c>
      <c r="O131" s="280">
        <v>0</v>
      </c>
      <c r="P131" s="280">
        <v>0</v>
      </c>
      <c r="Q131" s="617">
        <v>0</v>
      </c>
      <c r="R131" s="619">
        <v>0</v>
      </c>
      <c r="S131" s="619">
        <v>0</v>
      </c>
      <c r="T131" s="624">
        <v>0</v>
      </c>
    </row>
    <row r="132" spans="1:20" ht="17.25" thickTop="1" thickBot="1">
      <c r="A132" s="549"/>
      <c r="B132" s="500"/>
      <c r="C132" s="501" t="s">
        <v>227</v>
      </c>
      <c r="D132" s="502"/>
      <c r="E132" s="502"/>
      <c r="F132" s="503"/>
      <c r="G132" s="504">
        <f t="shared" ref="G132:T133" si="43">G133</f>
        <v>0</v>
      </c>
      <c r="H132" s="505">
        <f t="shared" si="43"/>
        <v>0</v>
      </c>
      <c r="I132" s="505">
        <f t="shared" si="43"/>
        <v>0</v>
      </c>
      <c r="J132" s="505">
        <f t="shared" si="43"/>
        <v>0</v>
      </c>
      <c r="K132" s="505">
        <f t="shared" si="43"/>
        <v>0</v>
      </c>
      <c r="L132" s="505">
        <f t="shared" si="43"/>
        <v>31330</v>
      </c>
      <c r="M132" s="505">
        <f t="shared" si="43"/>
        <v>0</v>
      </c>
      <c r="N132" s="506">
        <f t="shared" si="43"/>
        <v>29994</v>
      </c>
      <c r="O132" s="507">
        <f t="shared" si="43"/>
        <v>0</v>
      </c>
      <c r="P132" s="507">
        <f t="shared" si="43"/>
        <v>0</v>
      </c>
      <c r="Q132" s="508">
        <f t="shared" si="43"/>
        <v>0</v>
      </c>
      <c r="R132" s="509">
        <f t="shared" si="43"/>
        <v>0</v>
      </c>
      <c r="S132" s="509">
        <f t="shared" si="43"/>
        <v>0</v>
      </c>
      <c r="T132" s="510">
        <f t="shared" si="43"/>
        <v>0</v>
      </c>
    </row>
    <row r="133" spans="1:20" ht="17.25" thickTop="1" thickBot="1">
      <c r="A133" s="549"/>
      <c r="B133" s="469"/>
      <c r="C133" s="470" t="s">
        <v>228</v>
      </c>
      <c r="D133" s="471"/>
      <c r="E133" s="471" t="s">
        <v>229</v>
      </c>
      <c r="F133" s="472"/>
      <c r="G133" s="473">
        <f t="shared" si="43"/>
        <v>0</v>
      </c>
      <c r="H133" s="474">
        <f t="shared" si="43"/>
        <v>0</v>
      </c>
      <c r="I133" s="474">
        <f t="shared" si="43"/>
        <v>0</v>
      </c>
      <c r="J133" s="474">
        <f t="shared" si="43"/>
        <v>0</v>
      </c>
      <c r="K133" s="474">
        <f t="shared" si="43"/>
        <v>0</v>
      </c>
      <c r="L133" s="474">
        <f t="shared" si="43"/>
        <v>31330</v>
      </c>
      <c r="M133" s="474">
        <f t="shared" si="43"/>
        <v>0</v>
      </c>
      <c r="N133" s="475">
        <f t="shared" si="43"/>
        <v>29994</v>
      </c>
      <c r="O133" s="476">
        <f t="shared" si="43"/>
        <v>0</v>
      </c>
      <c r="P133" s="634">
        <f t="shared" si="43"/>
        <v>0</v>
      </c>
      <c r="Q133" s="477">
        <f t="shared" si="43"/>
        <v>0</v>
      </c>
      <c r="R133" s="478">
        <f t="shared" si="43"/>
        <v>0</v>
      </c>
      <c r="S133" s="478">
        <f t="shared" si="43"/>
        <v>0</v>
      </c>
      <c r="T133" s="479">
        <f t="shared" si="43"/>
        <v>0</v>
      </c>
    </row>
    <row r="134" spans="1:20" ht="17.25" thickTop="1" thickBot="1">
      <c r="A134" s="549"/>
      <c r="B134" s="447"/>
      <c r="C134" s="480"/>
      <c r="D134" s="481" t="s">
        <v>84</v>
      </c>
      <c r="E134" s="482" t="s">
        <v>230</v>
      </c>
      <c r="F134" s="483">
        <v>46</v>
      </c>
      <c r="G134" s="301">
        <v>0</v>
      </c>
      <c r="H134" s="302">
        <v>0</v>
      </c>
      <c r="I134" s="302">
        <v>0</v>
      </c>
      <c r="J134" s="302">
        <v>0</v>
      </c>
      <c r="K134" s="302">
        <v>0</v>
      </c>
      <c r="L134" s="302">
        <v>31330</v>
      </c>
      <c r="M134" s="302">
        <v>0</v>
      </c>
      <c r="N134" s="635">
        <v>29994</v>
      </c>
      <c r="O134" s="256">
        <v>0</v>
      </c>
      <c r="P134" s="256">
        <v>0</v>
      </c>
      <c r="Q134" s="636">
        <v>0</v>
      </c>
      <c r="R134" s="637">
        <v>0</v>
      </c>
      <c r="S134" s="637">
        <v>0</v>
      </c>
      <c r="T134" s="638">
        <v>0</v>
      </c>
    </row>
    <row r="135" spans="1:20" ht="15.75" thickTop="1"/>
  </sheetData>
  <pageMargins left="0.7" right="0.7" top="0.75" bottom="0.75" header="0.3" footer="0.3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12A50-401D-4877-BB32-B54DFF76ECB4}">
  <sheetPr>
    <pageSetUpPr fitToPage="1"/>
  </sheetPr>
  <dimension ref="A1:T14"/>
  <sheetViews>
    <sheetView topLeftCell="A5" workbookViewId="0">
      <selection activeCell="C27" sqref="C27"/>
    </sheetView>
  </sheetViews>
  <sheetFormatPr defaultRowHeight="15"/>
  <cols>
    <col min="1" max="1" width="5" customWidth="1"/>
    <col min="2" max="2" width="6.5703125" customWidth="1"/>
    <col min="5" max="5" width="25.7109375" customWidth="1"/>
    <col min="6" max="6" width="11.5703125" customWidth="1"/>
  </cols>
  <sheetData>
    <row r="1" spans="1:20" ht="15.75">
      <c r="A1" s="163" t="s">
        <v>231</v>
      </c>
    </row>
    <row r="2" spans="1:20" ht="15.75" thickBot="1">
      <c r="A2" s="162"/>
    </row>
    <row r="3" spans="1:20" ht="16.5" thickTop="1" thickBot="1">
      <c r="A3" s="639"/>
      <c r="B3" s="640"/>
      <c r="C3" s="640"/>
      <c r="D3" s="640"/>
      <c r="E3" s="641"/>
      <c r="F3" s="641"/>
      <c r="G3" s="357" t="s">
        <v>45</v>
      </c>
      <c r="H3" s="169"/>
      <c r="I3" s="172" t="s">
        <v>46</v>
      </c>
      <c r="J3" s="169"/>
      <c r="K3" s="172" t="s">
        <v>113</v>
      </c>
      <c r="L3" s="169"/>
      <c r="M3" s="168" t="s">
        <v>48</v>
      </c>
      <c r="N3" s="168"/>
      <c r="O3" s="312" t="s">
        <v>49</v>
      </c>
      <c r="P3" s="313"/>
      <c r="Q3" s="168" t="s">
        <v>50</v>
      </c>
      <c r="R3" s="169"/>
      <c r="S3" s="172" t="s">
        <v>51</v>
      </c>
      <c r="T3" s="173"/>
    </row>
    <row r="4" spans="1:20" ht="44.25" thickTop="1" thickBot="1">
      <c r="A4" s="206"/>
      <c r="B4" s="642"/>
      <c r="C4" s="643"/>
      <c r="D4" s="209"/>
      <c r="E4" s="644"/>
      <c r="F4" s="645"/>
      <c r="G4" s="360" t="s">
        <v>52</v>
      </c>
      <c r="H4" s="181" t="s">
        <v>53</v>
      </c>
      <c r="I4" s="184" t="s">
        <v>52</v>
      </c>
      <c r="J4" s="181" t="s">
        <v>53</v>
      </c>
      <c r="K4" s="184" t="s">
        <v>52</v>
      </c>
      <c r="L4" s="181" t="s">
        <v>53</v>
      </c>
      <c r="M4" s="184" t="s">
        <v>52</v>
      </c>
      <c r="N4" s="185" t="s">
        <v>53</v>
      </c>
      <c r="O4" s="186" t="s">
        <v>52</v>
      </c>
      <c r="P4" s="186" t="s">
        <v>54</v>
      </c>
      <c r="Q4" s="187" t="s">
        <v>52</v>
      </c>
      <c r="R4" s="188" t="s">
        <v>53</v>
      </c>
      <c r="S4" s="189" t="s">
        <v>52</v>
      </c>
      <c r="T4" s="190" t="s">
        <v>53</v>
      </c>
    </row>
    <row r="5" spans="1:20" ht="16.5" thickTop="1" thickBot="1">
      <c r="A5" s="191"/>
      <c r="B5" s="192" t="s">
        <v>55</v>
      </c>
      <c r="C5" s="193" t="s">
        <v>56</v>
      </c>
      <c r="D5" s="646" t="s">
        <v>133</v>
      </c>
      <c r="E5" s="647"/>
      <c r="F5" s="648"/>
      <c r="G5" s="363"/>
      <c r="H5" s="197"/>
      <c r="I5" s="200"/>
      <c r="J5" s="197"/>
      <c r="K5" s="200"/>
      <c r="L5" s="197"/>
      <c r="M5" s="200"/>
      <c r="N5" s="201"/>
      <c r="O5" s="186"/>
      <c r="P5" s="186"/>
      <c r="Q5" s="202"/>
      <c r="R5" s="203"/>
      <c r="S5" s="204"/>
      <c r="T5" s="205"/>
    </row>
    <row r="6" spans="1:20" ht="16.5" thickTop="1" thickBot="1">
      <c r="A6" s="206"/>
      <c r="B6" s="207" t="s">
        <v>57</v>
      </c>
      <c r="C6" s="208" t="s">
        <v>58</v>
      </c>
      <c r="D6" s="209"/>
      <c r="E6" s="210" t="s">
        <v>59</v>
      </c>
      <c r="F6" s="325" t="s">
        <v>60</v>
      </c>
      <c r="G6" s="363"/>
      <c r="H6" s="197"/>
      <c r="I6" s="200"/>
      <c r="J6" s="197"/>
      <c r="K6" s="200"/>
      <c r="L6" s="197"/>
      <c r="M6" s="200"/>
      <c r="N6" s="201"/>
      <c r="O6" s="186"/>
      <c r="P6" s="186"/>
      <c r="Q6" s="202"/>
      <c r="R6" s="203"/>
      <c r="S6" s="204"/>
      <c r="T6" s="205"/>
    </row>
    <row r="7" spans="1:20" ht="16.5" thickTop="1" thickBot="1">
      <c r="A7" s="206"/>
      <c r="B7" s="207"/>
      <c r="C7" s="208"/>
      <c r="D7" s="209"/>
      <c r="E7" s="210"/>
      <c r="F7" s="325"/>
      <c r="G7" s="218"/>
      <c r="H7" s="218"/>
      <c r="I7" s="218"/>
      <c r="J7" s="218"/>
      <c r="K7" s="218"/>
      <c r="L7" s="218"/>
      <c r="M7" s="218"/>
      <c r="N7" s="649"/>
      <c r="O7" s="213"/>
      <c r="P7" s="213"/>
      <c r="Q7" s="217"/>
      <c r="R7" s="218"/>
      <c r="S7" s="218"/>
      <c r="T7" s="218"/>
    </row>
    <row r="8" spans="1:20" ht="17.25" thickTop="1" thickBot="1">
      <c r="A8" s="650"/>
      <c r="B8" s="220" t="s">
        <v>232</v>
      </c>
      <c r="C8" s="221"/>
      <c r="D8" s="222"/>
      <c r="E8" s="222"/>
      <c r="F8" s="222"/>
      <c r="G8" s="333">
        <f t="shared" ref="G8:T9" si="0">G9</f>
        <v>4889</v>
      </c>
      <c r="H8" s="333">
        <f t="shared" si="0"/>
        <v>0</v>
      </c>
      <c r="I8" s="333">
        <f t="shared" si="0"/>
        <v>5027</v>
      </c>
      <c r="J8" s="333">
        <f t="shared" si="0"/>
        <v>0</v>
      </c>
      <c r="K8" s="333">
        <f t="shared" si="0"/>
        <v>3500</v>
      </c>
      <c r="L8" s="333">
        <f t="shared" si="0"/>
        <v>0</v>
      </c>
      <c r="M8" s="333">
        <f t="shared" si="0"/>
        <v>5800</v>
      </c>
      <c r="N8" s="333">
        <f t="shared" si="0"/>
        <v>0</v>
      </c>
      <c r="O8" s="651">
        <f t="shared" si="0"/>
        <v>3500</v>
      </c>
      <c r="P8" s="651">
        <f t="shared" si="0"/>
        <v>0</v>
      </c>
      <c r="Q8" s="333">
        <f t="shared" si="0"/>
        <v>3500</v>
      </c>
      <c r="R8" s="333">
        <f t="shared" si="0"/>
        <v>0</v>
      </c>
      <c r="S8" s="333">
        <f t="shared" si="0"/>
        <v>3500</v>
      </c>
      <c r="T8" s="333">
        <f t="shared" si="0"/>
        <v>0</v>
      </c>
    </row>
    <row r="9" spans="1:20" ht="17.25" thickTop="1" thickBot="1">
      <c r="A9" s="219"/>
      <c r="B9" s="226">
        <v>1</v>
      </c>
      <c r="C9" s="227" t="s">
        <v>233</v>
      </c>
      <c r="D9" s="228"/>
      <c r="E9" s="228"/>
      <c r="F9" s="228"/>
      <c r="G9" s="380">
        <f t="shared" si="0"/>
        <v>4889</v>
      </c>
      <c r="H9" s="381">
        <f t="shared" si="0"/>
        <v>0</v>
      </c>
      <c r="I9" s="381">
        <f t="shared" si="0"/>
        <v>5027</v>
      </c>
      <c r="J9" s="381">
        <f t="shared" si="0"/>
        <v>0</v>
      </c>
      <c r="K9" s="381">
        <f t="shared" si="0"/>
        <v>3500</v>
      </c>
      <c r="L9" s="381">
        <f t="shared" si="0"/>
        <v>0</v>
      </c>
      <c r="M9" s="381">
        <f t="shared" si="0"/>
        <v>5800</v>
      </c>
      <c r="N9" s="652">
        <f t="shared" si="0"/>
        <v>0</v>
      </c>
      <c r="O9" s="653">
        <f t="shared" si="0"/>
        <v>3500</v>
      </c>
      <c r="P9" s="653">
        <f t="shared" si="0"/>
        <v>0</v>
      </c>
      <c r="Q9" s="380">
        <f t="shared" si="0"/>
        <v>3500</v>
      </c>
      <c r="R9" s="381">
        <f t="shared" si="0"/>
        <v>0</v>
      </c>
      <c r="S9" s="381">
        <f t="shared" si="0"/>
        <v>3500</v>
      </c>
      <c r="T9" s="652">
        <f t="shared" si="0"/>
        <v>0</v>
      </c>
    </row>
    <row r="10" spans="1:20" ht="17.25" thickTop="1" thickBot="1">
      <c r="A10" s="219"/>
      <c r="B10" s="238"/>
      <c r="C10" s="239" t="s">
        <v>234</v>
      </c>
      <c r="D10" s="341" t="s">
        <v>233</v>
      </c>
      <c r="E10" s="292"/>
      <c r="F10" s="292"/>
      <c r="G10" s="343">
        <f t="shared" ref="G10:T10" si="1">G11+G12+G13</f>
        <v>4889</v>
      </c>
      <c r="H10" s="344">
        <f t="shared" si="1"/>
        <v>0</v>
      </c>
      <c r="I10" s="344">
        <f t="shared" si="1"/>
        <v>5027</v>
      </c>
      <c r="J10" s="344">
        <f t="shared" si="1"/>
        <v>0</v>
      </c>
      <c r="K10" s="344">
        <f t="shared" si="1"/>
        <v>3500</v>
      </c>
      <c r="L10" s="344">
        <f t="shared" si="1"/>
        <v>0</v>
      </c>
      <c r="M10" s="344">
        <f t="shared" si="1"/>
        <v>5800</v>
      </c>
      <c r="N10" s="345">
        <f t="shared" si="1"/>
        <v>0</v>
      </c>
      <c r="O10" s="346">
        <f t="shared" si="1"/>
        <v>3500</v>
      </c>
      <c r="P10" s="346">
        <f t="shared" si="1"/>
        <v>0</v>
      </c>
      <c r="Q10" s="343">
        <f t="shared" si="1"/>
        <v>3500</v>
      </c>
      <c r="R10" s="344">
        <f t="shared" si="1"/>
        <v>0</v>
      </c>
      <c r="S10" s="344">
        <f t="shared" si="1"/>
        <v>3500</v>
      </c>
      <c r="T10" s="345">
        <f t="shared" si="1"/>
        <v>0</v>
      </c>
    </row>
    <row r="11" spans="1:20" ht="17.25" thickTop="1" thickBot="1">
      <c r="A11" s="219"/>
      <c r="B11" s="238"/>
      <c r="C11" s="246"/>
      <c r="D11" s="247" t="s">
        <v>73</v>
      </c>
      <c r="E11" s="248" t="s">
        <v>74</v>
      </c>
      <c r="F11" s="248">
        <v>41</v>
      </c>
      <c r="G11" s="398">
        <v>0</v>
      </c>
      <c r="H11" s="293">
        <v>0</v>
      </c>
      <c r="I11" s="293">
        <v>0</v>
      </c>
      <c r="J11" s="293">
        <v>0</v>
      </c>
      <c r="K11" s="293">
        <v>200</v>
      </c>
      <c r="L11" s="293">
        <v>0</v>
      </c>
      <c r="M11" s="293">
        <v>200</v>
      </c>
      <c r="N11" s="401">
        <v>0</v>
      </c>
      <c r="O11" s="654">
        <v>200</v>
      </c>
      <c r="P11" s="654">
        <v>0</v>
      </c>
      <c r="Q11" s="398">
        <v>200</v>
      </c>
      <c r="R11" s="293">
        <v>0</v>
      </c>
      <c r="S11" s="293">
        <v>200</v>
      </c>
      <c r="T11" s="401">
        <v>0</v>
      </c>
    </row>
    <row r="12" spans="1:20" ht="17.25" thickTop="1" thickBot="1">
      <c r="A12" s="219"/>
      <c r="B12" s="238"/>
      <c r="C12" s="246"/>
      <c r="D12" s="247" t="s">
        <v>77</v>
      </c>
      <c r="E12" s="248" t="s">
        <v>78</v>
      </c>
      <c r="F12" s="248">
        <v>41</v>
      </c>
      <c r="G12" s="398">
        <v>1889</v>
      </c>
      <c r="H12" s="293">
        <v>0</v>
      </c>
      <c r="I12" s="293">
        <v>2027</v>
      </c>
      <c r="J12" s="293">
        <v>0</v>
      </c>
      <c r="K12" s="293">
        <v>3300</v>
      </c>
      <c r="L12" s="293">
        <v>0</v>
      </c>
      <c r="M12" s="293">
        <v>2600</v>
      </c>
      <c r="N12" s="401">
        <v>0</v>
      </c>
      <c r="O12" s="654">
        <v>3300</v>
      </c>
      <c r="P12" s="654">
        <v>0</v>
      </c>
      <c r="Q12" s="398">
        <v>3300</v>
      </c>
      <c r="R12" s="293">
        <v>0</v>
      </c>
      <c r="S12" s="293">
        <v>3300</v>
      </c>
      <c r="T12" s="401">
        <v>0</v>
      </c>
    </row>
    <row r="13" spans="1:20" ht="17.25" thickTop="1" thickBot="1">
      <c r="A13" s="219"/>
      <c r="B13" s="238"/>
      <c r="C13" s="246"/>
      <c r="D13" s="247" t="s">
        <v>77</v>
      </c>
      <c r="E13" s="248" t="s">
        <v>235</v>
      </c>
      <c r="F13" s="248">
        <v>111</v>
      </c>
      <c r="G13" s="418">
        <v>3000</v>
      </c>
      <c r="H13" s="419">
        <v>0</v>
      </c>
      <c r="I13" s="419">
        <v>3000</v>
      </c>
      <c r="J13" s="419">
        <v>0</v>
      </c>
      <c r="K13" s="419">
        <v>0</v>
      </c>
      <c r="L13" s="419">
        <v>0</v>
      </c>
      <c r="M13" s="419">
        <v>3000</v>
      </c>
      <c r="N13" s="421">
        <v>0</v>
      </c>
      <c r="O13" s="654">
        <v>0</v>
      </c>
      <c r="P13" s="654">
        <v>0</v>
      </c>
      <c r="Q13" s="418">
        <v>0</v>
      </c>
      <c r="R13" s="419">
        <v>0</v>
      </c>
      <c r="S13" s="419">
        <v>0</v>
      </c>
      <c r="T13" s="421">
        <v>0</v>
      </c>
    </row>
    <row r="14" spans="1:20" ht="15.75" thickTop="1">
      <c r="A14" s="162"/>
      <c r="B14" s="655"/>
      <c r="C14" s="656"/>
      <c r="D14" s="657"/>
      <c r="E14" s="658"/>
      <c r="F14" s="658"/>
      <c r="G14" s="659"/>
      <c r="H14" s="659"/>
      <c r="I14" s="659"/>
      <c r="J14" s="659"/>
      <c r="K14" s="660"/>
      <c r="L14" s="660"/>
      <c r="M14" s="660"/>
      <c r="N14" s="660"/>
      <c r="O14" s="660"/>
      <c r="P14" s="660"/>
      <c r="Q14" s="660"/>
      <c r="R14" s="660"/>
      <c r="S14" s="660"/>
      <c r="T14" s="660"/>
    </row>
  </sheetData>
  <pageMargins left="0.7" right="0.7" top="0.75" bottom="0.75" header="0.3" footer="0.3"/>
  <pageSetup paperSize="9" scale="6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D81E5-63C5-42C6-814D-C3DB05A8BB2F}">
  <sheetPr>
    <pageSetUpPr fitToPage="1"/>
  </sheetPr>
  <dimension ref="A1:T21"/>
  <sheetViews>
    <sheetView workbookViewId="0">
      <selection activeCell="I6" sqref="I6"/>
    </sheetView>
  </sheetViews>
  <sheetFormatPr defaultRowHeight="15"/>
  <cols>
    <col min="1" max="1" width="4.85546875" customWidth="1"/>
    <col min="2" max="2" width="5.85546875" customWidth="1"/>
    <col min="5" max="5" width="25" customWidth="1"/>
    <col min="6" max="6" width="14" customWidth="1"/>
    <col min="8" max="8" width="10.28515625" customWidth="1"/>
    <col min="10" max="10" width="10.5703125" customWidth="1"/>
    <col min="16" max="16" width="11.140625" customWidth="1"/>
  </cols>
  <sheetData>
    <row r="1" spans="1:20" ht="16.5" thickBot="1">
      <c r="B1" s="163" t="s">
        <v>236</v>
      </c>
    </row>
    <row r="2" spans="1:20" ht="16.5" thickTop="1" thickBot="1">
      <c r="A2" s="639"/>
      <c r="B2" s="640"/>
      <c r="C2" s="640"/>
      <c r="D2" s="640"/>
      <c r="E2" s="641"/>
      <c r="F2" s="641"/>
      <c r="G2" s="357" t="s">
        <v>45</v>
      </c>
      <c r="H2" s="169"/>
      <c r="I2" s="661" t="s">
        <v>46</v>
      </c>
      <c r="J2" s="662"/>
      <c r="K2" s="172" t="s">
        <v>113</v>
      </c>
      <c r="L2" s="169"/>
      <c r="M2" s="168" t="s">
        <v>48</v>
      </c>
      <c r="N2" s="168"/>
      <c r="O2" s="171" t="s">
        <v>49</v>
      </c>
      <c r="P2" s="171"/>
      <c r="Q2" s="168" t="s">
        <v>50</v>
      </c>
      <c r="R2" s="169"/>
      <c r="S2" s="172" t="s">
        <v>51</v>
      </c>
      <c r="T2" s="173"/>
    </row>
    <row r="3" spans="1:20" ht="43.5" thickTop="1">
      <c r="A3" s="206"/>
      <c r="B3" s="642"/>
      <c r="C3" s="643"/>
      <c r="D3" s="209"/>
      <c r="E3" s="644"/>
      <c r="F3" s="645"/>
      <c r="G3" s="360" t="s">
        <v>52</v>
      </c>
      <c r="H3" s="181" t="s">
        <v>53</v>
      </c>
      <c r="I3" s="663" t="s">
        <v>52</v>
      </c>
      <c r="J3" s="664" t="s">
        <v>53</v>
      </c>
      <c r="K3" s="184" t="s">
        <v>52</v>
      </c>
      <c r="L3" s="181" t="s">
        <v>53</v>
      </c>
      <c r="M3" s="184" t="s">
        <v>52</v>
      </c>
      <c r="N3" s="185" t="s">
        <v>53</v>
      </c>
      <c r="O3" s="316" t="s">
        <v>52</v>
      </c>
      <c r="P3" s="316" t="s">
        <v>54</v>
      </c>
      <c r="Q3" s="187" t="s">
        <v>52</v>
      </c>
      <c r="R3" s="188" t="s">
        <v>53</v>
      </c>
      <c r="S3" s="189" t="s">
        <v>52</v>
      </c>
      <c r="T3" s="190" t="s">
        <v>53</v>
      </c>
    </row>
    <row r="4" spans="1:20" ht="15.75" thickBot="1">
      <c r="A4" s="191"/>
      <c r="B4" s="192" t="s">
        <v>55</v>
      </c>
      <c r="C4" s="193" t="s">
        <v>56</v>
      </c>
      <c r="D4" s="646" t="s">
        <v>133</v>
      </c>
      <c r="E4" s="647"/>
      <c r="F4" s="648"/>
      <c r="G4" s="363"/>
      <c r="H4" s="197"/>
      <c r="I4" s="665"/>
      <c r="J4" s="666"/>
      <c r="K4" s="200"/>
      <c r="L4" s="197"/>
      <c r="M4" s="200"/>
      <c r="N4" s="201"/>
      <c r="O4" s="319"/>
      <c r="P4" s="319"/>
      <c r="Q4" s="202"/>
      <c r="R4" s="203"/>
      <c r="S4" s="204"/>
      <c r="T4" s="205"/>
    </row>
    <row r="5" spans="1:20" ht="16.5" thickTop="1" thickBot="1">
      <c r="A5" s="206"/>
      <c r="B5" s="207" t="s">
        <v>57</v>
      </c>
      <c r="C5" s="208" t="s">
        <v>58</v>
      </c>
      <c r="D5" s="209"/>
      <c r="E5" s="210" t="s">
        <v>59</v>
      </c>
      <c r="F5" s="325"/>
      <c r="G5" s="363"/>
      <c r="H5" s="197"/>
      <c r="I5" s="665"/>
      <c r="J5" s="666"/>
      <c r="K5" s="200"/>
      <c r="L5" s="197"/>
      <c r="M5" s="200"/>
      <c r="N5" s="201"/>
      <c r="O5" s="324"/>
      <c r="P5" s="324"/>
      <c r="Q5" s="202"/>
      <c r="R5" s="203"/>
      <c r="S5" s="204"/>
      <c r="T5" s="205"/>
    </row>
    <row r="6" spans="1:20" ht="16.5" thickTop="1" thickBot="1">
      <c r="A6" s="206"/>
      <c r="B6" s="207"/>
      <c r="C6" s="208"/>
      <c r="D6" s="209"/>
      <c r="E6" s="210"/>
      <c r="F6" s="325" t="s">
        <v>60</v>
      </c>
      <c r="G6" s="213"/>
      <c r="H6" s="213"/>
      <c r="I6" s="667"/>
      <c r="J6" s="667"/>
      <c r="K6" s="213"/>
      <c r="L6" s="213"/>
      <c r="M6" s="213"/>
      <c r="N6" s="215"/>
      <c r="O6" s="213"/>
      <c r="P6" s="213"/>
      <c r="Q6" s="327"/>
      <c r="R6" s="213"/>
      <c r="S6" s="213"/>
      <c r="T6" s="213"/>
    </row>
    <row r="7" spans="1:20" ht="17.25" thickTop="1" thickBot="1">
      <c r="A7" s="219"/>
      <c r="B7" s="220" t="s">
        <v>237</v>
      </c>
      <c r="C7" s="221"/>
      <c r="D7" s="222"/>
      <c r="E7" s="668"/>
      <c r="F7" s="668"/>
      <c r="G7" s="333">
        <f t="shared" ref="G7:T7" si="0">G8+G12+G17</f>
        <v>2101</v>
      </c>
      <c r="H7" s="333">
        <f t="shared" si="0"/>
        <v>0</v>
      </c>
      <c r="I7" s="333">
        <f t="shared" si="0"/>
        <v>2333</v>
      </c>
      <c r="J7" s="333">
        <f t="shared" si="0"/>
        <v>0</v>
      </c>
      <c r="K7" s="333">
        <f t="shared" si="0"/>
        <v>2600</v>
      </c>
      <c r="L7" s="333">
        <f t="shared" si="0"/>
        <v>0</v>
      </c>
      <c r="M7" s="333">
        <f t="shared" si="0"/>
        <v>1311</v>
      </c>
      <c r="N7" s="333">
        <f t="shared" si="0"/>
        <v>0</v>
      </c>
      <c r="O7" s="669">
        <f t="shared" si="0"/>
        <v>2600</v>
      </c>
      <c r="P7" s="669">
        <f t="shared" si="0"/>
        <v>0</v>
      </c>
      <c r="Q7" s="333">
        <f t="shared" si="0"/>
        <v>2600</v>
      </c>
      <c r="R7" s="333">
        <f t="shared" si="0"/>
        <v>0</v>
      </c>
      <c r="S7" s="333">
        <f t="shared" si="0"/>
        <v>2600</v>
      </c>
      <c r="T7" s="333">
        <f t="shared" si="0"/>
        <v>0</v>
      </c>
    </row>
    <row r="8" spans="1:20" ht="17.25" thickTop="1" thickBot="1">
      <c r="A8" s="219"/>
      <c r="B8" s="226">
        <v>1</v>
      </c>
      <c r="C8" s="227" t="s">
        <v>238</v>
      </c>
      <c r="D8" s="228"/>
      <c r="E8" s="379"/>
      <c r="F8" s="670"/>
      <c r="G8" s="671">
        <f t="shared" ref="G8:T8" si="1">G9</f>
        <v>701</v>
      </c>
      <c r="H8" s="380">
        <f t="shared" si="1"/>
        <v>0</v>
      </c>
      <c r="I8" s="381">
        <f t="shared" si="1"/>
        <v>0</v>
      </c>
      <c r="J8" s="381">
        <f t="shared" si="1"/>
        <v>0</v>
      </c>
      <c r="K8" s="381">
        <f t="shared" si="1"/>
        <v>200</v>
      </c>
      <c r="L8" s="381">
        <f t="shared" si="1"/>
        <v>0</v>
      </c>
      <c r="M8" s="381">
        <f t="shared" si="1"/>
        <v>11</v>
      </c>
      <c r="N8" s="652">
        <f t="shared" si="1"/>
        <v>0</v>
      </c>
      <c r="O8" s="672">
        <f t="shared" si="1"/>
        <v>1300</v>
      </c>
      <c r="P8" s="673">
        <f t="shared" si="1"/>
        <v>0</v>
      </c>
      <c r="Q8" s="380">
        <f t="shared" si="1"/>
        <v>1300</v>
      </c>
      <c r="R8" s="381">
        <f t="shared" si="1"/>
        <v>0</v>
      </c>
      <c r="S8" s="381">
        <f t="shared" si="1"/>
        <v>1300</v>
      </c>
      <c r="T8" s="652">
        <f t="shared" si="1"/>
        <v>0</v>
      </c>
    </row>
    <row r="9" spans="1:20" ht="17.25" thickTop="1" thickBot="1">
      <c r="A9" s="219"/>
      <c r="B9" s="238"/>
      <c r="C9" s="239" t="s">
        <v>239</v>
      </c>
      <c r="D9" s="674" t="s">
        <v>240</v>
      </c>
      <c r="E9" s="240"/>
      <c r="F9" s="240"/>
      <c r="G9" s="675">
        <f t="shared" ref="G9:T9" si="2">G10+G11</f>
        <v>701</v>
      </c>
      <c r="H9" s="412">
        <f t="shared" si="2"/>
        <v>0</v>
      </c>
      <c r="I9" s="413">
        <f t="shared" si="2"/>
        <v>0</v>
      </c>
      <c r="J9" s="413">
        <f t="shared" si="2"/>
        <v>0</v>
      </c>
      <c r="K9" s="413">
        <f t="shared" si="2"/>
        <v>200</v>
      </c>
      <c r="L9" s="413">
        <f t="shared" si="2"/>
        <v>0</v>
      </c>
      <c r="M9" s="413">
        <f t="shared" si="2"/>
        <v>11</v>
      </c>
      <c r="N9" s="416">
        <f t="shared" si="2"/>
        <v>0</v>
      </c>
      <c r="O9" s="676">
        <f t="shared" si="2"/>
        <v>1300</v>
      </c>
      <c r="P9" s="677">
        <f t="shared" si="2"/>
        <v>0</v>
      </c>
      <c r="Q9" s="412">
        <f t="shared" si="2"/>
        <v>1300</v>
      </c>
      <c r="R9" s="413">
        <f t="shared" si="2"/>
        <v>0</v>
      </c>
      <c r="S9" s="413">
        <f t="shared" si="2"/>
        <v>1300</v>
      </c>
      <c r="T9" s="416">
        <f t="shared" si="2"/>
        <v>0</v>
      </c>
    </row>
    <row r="10" spans="1:20" ht="17.25" thickTop="1" thickBot="1">
      <c r="A10" s="219"/>
      <c r="B10" s="238"/>
      <c r="C10" s="246"/>
      <c r="D10" s="247" t="s">
        <v>77</v>
      </c>
      <c r="E10" s="248" t="s">
        <v>78</v>
      </c>
      <c r="F10" s="248">
        <v>41</v>
      </c>
      <c r="G10" s="678">
        <v>701</v>
      </c>
      <c r="H10" s="398">
        <v>0</v>
      </c>
      <c r="I10" s="293">
        <v>0</v>
      </c>
      <c r="J10" s="293">
        <v>0</v>
      </c>
      <c r="K10" s="293">
        <v>200</v>
      </c>
      <c r="L10" s="293">
        <v>0</v>
      </c>
      <c r="M10" s="293">
        <v>11</v>
      </c>
      <c r="N10" s="401">
        <v>0</v>
      </c>
      <c r="O10" s="679">
        <v>1300</v>
      </c>
      <c r="P10" s="256">
        <v>0</v>
      </c>
      <c r="Q10" s="398">
        <v>1300</v>
      </c>
      <c r="R10" s="293">
        <v>0</v>
      </c>
      <c r="S10" s="293">
        <v>1300</v>
      </c>
      <c r="T10" s="401">
        <v>0</v>
      </c>
    </row>
    <row r="11" spans="1:20" ht="17.25" thickTop="1" thickBot="1">
      <c r="A11" s="219"/>
      <c r="B11" s="238"/>
      <c r="C11" s="246"/>
      <c r="D11" s="247" t="s">
        <v>77</v>
      </c>
      <c r="E11" s="248" t="s">
        <v>241</v>
      </c>
      <c r="F11" s="248">
        <v>71</v>
      </c>
      <c r="G11" s="678">
        <v>0</v>
      </c>
      <c r="H11" s="398">
        <v>0</v>
      </c>
      <c r="I11" s="293">
        <v>0</v>
      </c>
      <c r="J11" s="293">
        <v>0</v>
      </c>
      <c r="K11" s="293">
        <v>0</v>
      </c>
      <c r="L11" s="293">
        <v>0</v>
      </c>
      <c r="M11" s="293">
        <v>0</v>
      </c>
      <c r="N11" s="401">
        <v>0</v>
      </c>
      <c r="O11" s="679">
        <v>0</v>
      </c>
      <c r="P11" s="256">
        <v>0</v>
      </c>
      <c r="Q11" s="398">
        <v>0</v>
      </c>
      <c r="R11" s="293">
        <v>0</v>
      </c>
      <c r="S11" s="293">
        <v>0</v>
      </c>
      <c r="T11" s="401">
        <v>0</v>
      </c>
    </row>
    <row r="12" spans="1:20" ht="17.25" thickTop="1" thickBot="1">
      <c r="A12" s="219"/>
      <c r="B12" s="226">
        <v>2</v>
      </c>
      <c r="C12" s="227" t="s">
        <v>242</v>
      </c>
      <c r="D12" s="228"/>
      <c r="E12" s="379"/>
      <c r="F12" s="379"/>
      <c r="G12" s="680">
        <f t="shared" ref="G12:T12" si="3">G13</f>
        <v>1167</v>
      </c>
      <c r="H12" s="402">
        <f t="shared" si="3"/>
        <v>0</v>
      </c>
      <c r="I12" s="403">
        <f t="shared" si="3"/>
        <v>2151</v>
      </c>
      <c r="J12" s="403">
        <f t="shared" si="3"/>
        <v>0</v>
      </c>
      <c r="K12" s="403">
        <f t="shared" si="3"/>
        <v>2100</v>
      </c>
      <c r="L12" s="403">
        <f t="shared" si="3"/>
        <v>0</v>
      </c>
      <c r="M12" s="403">
        <f t="shared" si="3"/>
        <v>1000</v>
      </c>
      <c r="N12" s="405">
        <f t="shared" si="3"/>
        <v>0</v>
      </c>
      <c r="O12" s="681">
        <f t="shared" si="3"/>
        <v>1000</v>
      </c>
      <c r="P12" s="682">
        <f t="shared" si="3"/>
        <v>0</v>
      </c>
      <c r="Q12" s="402">
        <f t="shared" si="3"/>
        <v>1000</v>
      </c>
      <c r="R12" s="403">
        <f t="shared" si="3"/>
        <v>0</v>
      </c>
      <c r="S12" s="403">
        <f t="shared" si="3"/>
        <v>1000</v>
      </c>
      <c r="T12" s="405">
        <f t="shared" si="3"/>
        <v>0</v>
      </c>
    </row>
    <row r="13" spans="1:20" ht="17.25" thickTop="1" thickBot="1">
      <c r="A13" s="219"/>
      <c r="B13" s="238"/>
      <c r="C13" s="239" t="s">
        <v>239</v>
      </c>
      <c r="D13" s="683" t="s">
        <v>243</v>
      </c>
      <c r="E13" s="240"/>
      <c r="F13" s="240"/>
      <c r="G13" s="675">
        <f t="shared" ref="G13:T13" si="4">G14+G15+G16</f>
        <v>1167</v>
      </c>
      <c r="H13" s="412">
        <f t="shared" si="4"/>
        <v>0</v>
      </c>
      <c r="I13" s="413">
        <f t="shared" si="4"/>
        <v>2151</v>
      </c>
      <c r="J13" s="413">
        <f t="shared" si="4"/>
        <v>0</v>
      </c>
      <c r="K13" s="413">
        <f t="shared" si="4"/>
        <v>2100</v>
      </c>
      <c r="L13" s="413">
        <f t="shared" si="4"/>
        <v>0</v>
      </c>
      <c r="M13" s="413">
        <f t="shared" si="4"/>
        <v>1000</v>
      </c>
      <c r="N13" s="416">
        <f t="shared" si="4"/>
        <v>0</v>
      </c>
      <c r="O13" s="684">
        <f t="shared" si="4"/>
        <v>1000</v>
      </c>
      <c r="P13" s="685">
        <f t="shared" si="4"/>
        <v>0</v>
      </c>
      <c r="Q13" s="412">
        <f t="shared" si="4"/>
        <v>1000</v>
      </c>
      <c r="R13" s="413">
        <f t="shared" si="4"/>
        <v>0</v>
      </c>
      <c r="S13" s="413">
        <f t="shared" si="4"/>
        <v>1000</v>
      </c>
      <c r="T13" s="416">
        <f t="shared" si="4"/>
        <v>0</v>
      </c>
    </row>
    <row r="14" spans="1:20" ht="17.25" thickTop="1" thickBot="1">
      <c r="A14" s="219"/>
      <c r="B14" s="238"/>
      <c r="C14" s="246"/>
      <c r="D14" s="247" t="s">
        <v>73</v>
      </c>
      <c r="E14" s="248" t="s">
        <v>74</v>
      </c>
      <c r="F14" s="248">
        <v>41</v>
      </c>
      <c r="G14" s="678">
        <v>0</v>
      </c>
      <c r="H14" s="398">
        <v>0</v>
      </c>
      <c r="I14" s="293">
        <v>0</v>
      </c>
      <c r="J14" s="293">
        <v>0</v>
      </c>
      <c r="K14" s="293">
        <v>0</v>
      </c>
      <c r="L14" s="293">
        <v>0</v>
      </c>
      <c r="M14" s="293">
        <v>0</v>
      </c>
      <c r="N14" s="401">
        <v>0</v>
      </c>
      <c r="O14" s="679">
        <v>0</v>
      </c>
      <c r="P14" s="256">
        <v>0</v>
      </c>
      <c r="Q14" s="398">
        <v>0</v>
      </c>
      <c r="R14" s="293">
        <v>0</v>
      </c>
      <c r="S14" s="293">
        <v>0</v>
      </c>
      <c r="T14" s="401">
        <v>0</v>
      </c>
    </row>
    <row r="15" spans="1:20" ht="17.25" thickTop="1" thickBot="1">
      <c r="A15" s="219"/>
      <c r="B15" s="238"/>
      <c r="C15" s="246"/>
      <c r="D15" s="247" t="s">
        <v>77</v>
      </c>
      <c r="E15" s="248" t="s">
        <v>78</v>
      </c>
      <c r="F15" s="248">
        <v>41</v>
      </c>
      <c r="G15" s="678">
        <v>1067</v>
      </c>
      <c r="H15" s="398">
        <v>0</v>
      </c>
      <c r="I15" s="293">
        <v>1951</v>
      </c>
      <c r="J15" s="293">
        <v>0</v>
      </c>
      <c r="K15" s="293">
        <v>1000</v>
      </c>
      <c r="L15" s="293">
        <v>0</v>
      </c>
      <c r="M15" s="293">
        <v>1000</v>
      </c>
      <c r="N15" s="401">
        <v>0</v>
      </c>
      <c r="O15" s="679">
        <v>1000</v>
      </c>
      <c r="P15" s="686">
        <v>0</v>
      </c>
      <c r="Q15" s="398">
        <v>1000</v>
      </c>
      <c r="R15" s="293">
        <v>0</v>
      </c>
      <c r="S15" s="293">
        <v>1000</v>
      </c>
      <c r="T15" s="401">
        <v>0</v>
      </c>
    </row>
    <row r="16" spans="1:20" ht="17.25" thickTop="1" thickBot="1">
      <c r="A16" s="219"/>
      <c r="B16" s="238"/>
      <c r="C16" s="246"/>
      <c r="D16" s="247" t="s">
        <v>81</v>
      </c>
      <c r="E16" s="248" t="s">
        <v>244</v>
      </c>
      <c r="F16" s="248">
        <v>41</v>
      </c>
      <c r="G16" s="678">
        <v>100</v>
      </c>
      <c r="H16" s="398">
        <v>0</v>
      </c>
      <c r="I16" s="293">
        <v>200</v>
      </c>
      <c r="J16" s="293">
        <v>0</v>
      </c>
      <c r="K16" s="293">
        <v>1100</v>
      </c>
      <c r="L16" s="293">
        <v>0</v>
      </c>
      <c r="M16" s="293">
        <v>0</v>
      </c>
      <c r="N16" s="401">
        <v>0</v>
      </c>
      <c r="O16" s="687">
        <v>0</v>
      </c>
      <c r="P16" s="688">
        <v>0</v>
      </c>
      <c r="Q16" s="263">
        <v>0</v>
      </c>
      <c r="R16" s="264">
        <v>0</v>
      </c>
      <c r="S16" s="264">
        <v>0</v>
      </c>
      <c r="T16" s="401">
        <v>0</v>
      </c>
    </row>
    <row r="17" spans="1:20" ht="17.25" thickTop="1" thickBot="1">
      <c r="A17" s="219"/>
      <c r="B17" s="226">
        <v>3</v>
      </c>
      <c r="C17" s="378" t="s">
        <v>245</v>
      </c>
      <c r="D17" s="379"/>
      <c r="E17" s="379"/>
      <c r="F17" s="379"/>
      <c r="G17" s="680">
        <f t="shared" ref="G17:T17" si="5">G18</f>
        <v>233</v>
      </c>
      <c r="H17" s="402">
        <f t="shared" si="5"/>
        <v>0</v>
      </c>
      <c r="I17" s="403">
        <f t="shared" si="5"/>
        <v>182</v>
      </c>
      <c r="J17" s="403">
        <f t="shared" si="5"/>
        <v>0</v>
      </c>
      <c r="K17" s="403">
        <f t="shared" si="5"/>
        <v>300</v>
      </c>
      <c r="L17" s="403">
        <f t="shared" si="5"/>
        <v>0</v>
      </c>
      <c r="M17" s="403">
        <f t="shared" si="5"/>
        <v>300</v>
      </c>
      <c r="N17" s="405">
        <f t="shared" si="5"/>
        <v>0</v>
      </c>
      <c r="O17" s="681">
        <f t="shared" si="5"/>
        <v>300</v>
      </c>
      <c r="P17" s="689">
        <f t="shared" si="5"/>
        <v>0</v>
      </c>
      <c r="Q17" s="402">
        <f t="shared" si="5"/>
        <v>300</v>
      </c>
      <c r="R17" s="403">
        <f t="shared" si="5"/>
        <v>0</v>
      </c>
      <c r="S17" s="403">
        <f t="shared" si="5"/>
        <v>300</v>
      </c>
      <c r="T17" s="405">
        <f t="shared" si="5"/>
        <v>0</v>
      </c>
    </row>
    <row r="18" spans="1:20" ht="17.25" thickTop="1" thickBot="1">
      <c r="A18" s="219"/>
      <c r="B18" s="238"/>
      <c r="C18" s="239" t="s">
        <v>239</v>
      </c>
      <c r="D18" s="683" t="s">
        <v>243</v>
      </c>
      <c r="E18" s="240"/>
      <c r="F18" s="240"/>
      <c r="G18" s="675">
        <f t="shared" ref="G18:T18" si="6">G19+G20</f>
        <v>233</v>
      </c>
      <c r="H18" s="412">
        <f t="shared" si="6"/>
        <v>0</v>
      </c>
      <c r="I18" s="413">
        <f t="shared" si="6"/>
        <v>182</v>
      </c>
      <c r="J18" s="413">
        <f t="shared" si="6"/>
        <v>0</v>
      </c>
      <c r="K18" s="413">
        <f t="shared" si="6"/>
        <v>300</v>
      </c>
      <c r="L18" s="413">
        <f t="shared" si="6"/>
        <v>0</v>
      </c>
      <c r="M18" s="413">
        <f t="shared" si="6"/>
        <v>300</v>
      </c>
      <c r="N18" s="416">
        <f t="shared" si="6"/>
        <v>0</v>
      </c>
      <c r="O18" s="684">
        <f t="shared" si="6"/>
        <v>300</v>
      </c>
      <c r="P18" s="634">
        <f t="shared" si="6"/>
        <v>0</v>
      </c>
      <c r="Q18" s="412">
        <f t="shared" si="6"/>
        <v>300</v>
      </c>
      <c r="R18" s="413">
        <f t="shared" si="6"/>
        <v>0</v>
      </c>
      <c r="S18" s="413">
        <f t="shared" si="6"/>
        <v>300</v>
      </c>
      <c r="T18" s="416">
        <f t="shared" si="6"/>
        <v>0</v>
      </c>
    </row>
    <row r="19" spans="1:20" ht="17.25" thickTop="1" thickBot="1">
      <c r="A19" s="219"/>
      <c r="B19" s="238"/>
      <c r="C19" s="246"/>
      <c r="D19" s="247" t="s">
        <v>77</v>
      </c>
      <c r="E19" s="248" t="s">
        <v>78</v>
      </c>
      <c r="F19" s="248">
        <v>41</v>
      </c>
      <c r="G19" s="678">
        <v>233</v>
      </c>
      <c r="H19" s="398">
        <v>0</v>
      </c>
      <c r="I19" s="293">
        <v>182</v>
      </c>
      <c r="J19" s="293">
        <v>0</v>
      </c>
      <c r="K19" s="293">
        <v>300</v>
      </c>
      <c r="L19" s="293">
        <v>0</v>
      </c>
      <c r="M19" s="293">
        <v>300</v>
      </c>
      <c r="N19" s="401">
        <v>0</v>
      </c>
      <c r="O19" s="679">
        <v>300</v>
      </c>
      <c r="P19" s="686">
        <v>0</v>
      </c>
      <c r="Q19" s="398">
        <v>300</v>
      </c>
      <c r="R19" s="293">
        <v>0</v>
      </c>
      <c r="S19" s="293">
        <v>300</v>
      </c>
      <c r="T19" s="401">
        <v>0</v>
      </c>
    </row>
    <row r="20" spans="1:20" ht="17.25" thickTop="1" thickBot="1">
      <c r="A20" s="219"/>
      <c r="B20" s="238"/>
      <c r="C20" s="246"/>
      <c r="D20" s="247" t="s">
        <v>84</v>
      </c>
      <c r="E20" s="248" t="s">
        <v>122</v>
      </c>
      <c r="F20" s="248">
        <v>41</v>
      </c>
      <c r="G20" s="690">
        <v>0</v>
      </c>
      <c r="H20" s="418">
        <v>0</v>
      </c>
      <c r="I20" s="419">
        <v>0</v>
      </c>
      <c r="J20" s="419">
        <v>0</v>
      </c>
      <c r="K20" s="419">
        <v>0</v>
      </c>
      <c r="L20" s="419">
        <v>0</v>
      </c>
      <c r="M20" s="419">
        <v>0</v>
      </c>
      <c r="N20" s="421">
        <v>0</v>
      </c>
      <c r="O20" s="679">
        <v>0</v>
      </c>
      <c r="P20" s="686">
        <v>0</v>
      </c>
      <c r="Q20" s="418">
        <v>0</v>
      </c>
      <c r="R20" s="419">
        <v>0</v>
      </c>
      <c r="S20" s="419">
        <v>0</v>
      </c>
      <c r="T20" s="421">
        <v>0</v>
      </c>
    </row>
    <row r="21" spans="1:20" ht="15.75" thickTop="1"/>
  </sheetData>
  <pageMargins left="0.7" right="0.7" top="0.75" bottom="0.75" header="0.3" footer="0.3"/>
  <pageSetup paperSize="9" scale="6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D2E40-B082-48AE-80F7-8F622FFB0207}">
  <sheetPr>
    <pageSetUpPr fitToPage="1"/>
  </sheetPr>
  <dimension ref="A1:T38"/>
  <sheetViews>
    <sheetView topLeftCell="A21" workbookViewId="0">
      <selection activeCell="H3" sqref="H3"/>
    </sheetView>
  </sheetViews>
  <sheetFormatPr defaultRowHeight="15"/>
  <cols>
    <col min="1" max="1" width="4" customWidth="1"/>
    <col min="2" max="2" width="6.42578125" customWidth="1"/>
    <col min="5" max="5" width="31.42578125" customWidth="1"/>
    <col min="6" max="6" width="12" customWidth="1"/>
    <col min="8" max="8" width="10.7109375" customWidth="1"/>
    <col min="10" max="10" width="10.85546875" customWidth="1"/>
    <col min="16" max="16" width="10.5703125" customWidth="1"/>
  </cols>
  <sheetData>
    <row r="1" spans="1:20" ht="16.5" thickBot="1">
      <c r="A1" s="162"/>
      <c r="B1" s="163" t="s">
        <v>246</v>
      </c>
      <c r="G1" s="691"/>
    </row>
    <row r="2" spans="1:20" ht="16.5" thickTop="1" thickBot="1">
      <c r="A2" s="639"/>
      <c r="B2" s="692"/>
      <c r="C2" s="640"/>
      <c r="D2" s="640"/>
      <c r="E2" s="641"/>
      <c r="F2" s="641"/>
      <c r="G2" s="357" t="s">
        <v>45</v>
      </c>
      <c r="H2" s="169"/>
      <c r="I2" s="172" t="s">
        <v>46</v>
      </c>
      <c r="J2" s="169"/>
      <c r="K2" s="172" t="s">
        <v>113</v>
      </c>
      <c r="L2" s="169"/>
      <c r="M2" s="168" t="s">
        <v>48</v>
      </c>
      <c r="N2" s="168"/>
      <c r="O2" s="358" t="s">
        <v>49</v>
      </c>
      <c r="P2" s="359"/>
      <c r="Q2" s="168" t="s">
        <v>50</v>
      </c>
      <c r="R2" s="169"/>
      <c r="S2" s="172" t="s">
        <v>51</v>
      </c>
      <c r="T2" s="173"/>
    </row>
    <row r="3" spans="1:20" ht="43.5" thickTop="1">
      <c r="A3" s="320"/>
      <c r="B3" s="693"/>
      <c r="C3" s="643"/>
      <c r="D3" s="209"/>
      <c r="E3" s="644"/>
      <c r="F3" s="645"/>
      <c r="G3" s="360" t="s">
        <v>52</v>
      </c>
      <c r="H3" s="181" t="s">
        <v>53</v>
      </c>
      <c r="I3" s="184" t="s">
        <v>52</v>
      </c>
      <c r="J3" s="181" t="s">
        <v>53</v>
      </c>
      <c r="K3" s="184" t="s">
        <v>52</v>
      </c>
      <c r="L3" s="181" t="s">
        <v>53</v>
      </c>
      <c r="M3" s="184" t="s">
        <v>52</v>
      </c>
      <c r="N3" s="185" t="s">
        <v>53</v>
      </c>
      <c r="O3" s="361" t="s">
        <v>52</v>
      </c>
      <c r="P3" s="362" t="s">
        <v>54</v>
      </c>
      <c r="Q3" s="187" t="s">
        <v>52</v>
      </c>
      <c r="R3" s="188" t="s">
        <v>53</v>
      </c>
      <c r="S3" s="189" t="s">
        <v>52</v>
      </c>
      <c r="T3" s="190" t="s">
        <v>53</v>
      </c>
    </row>
    <row r="4" spans="1:20" ht="15.75" thickBot="1">
      <c r="A4" s="317"/>
      <c r="B4" s="318" t="s">
        <v>55</v>
      </c>
      <c r="C4" s="193" t="s">
        <v>56</v>
      </c>
      <c r="D4" s="646" t="s">
        <v>133</v>
      </c>
      <c r="E4" s="647"/>
      <c r="F4" s="648"/>
      <c r="G4" s="363"/>
      <c r="H4" s="197"/>
      <c r="I4" s="200"/>
      <c r="J4" s="197"/>
      <c r="K4" s="200"/>
      <c r="L4" s="197"/>
      <c r="M4" s="200"/>
      <c r="N4" s="201"/>
      <c r="O4" s="364"/>
      <c r="P4" s="365"/>
      <c r="Q4" s="202"/>
      <c r="R4" s="203"/>
      <c r="S4" s="204"/>
      <c r="T4" s="205"/>
    </row>
    <row r="5" spans="1:20" ht="16.5" thickTop="1" thickBot="1">
      <c r="A5" s="320"/>
      <c r="B5" s="321" t="s">
        <v>57</v>
      </c>
      <c r="C5" s="208" t="s">
        <v>58</v>
      </c>
      <c r="D5" s="209"/>
      <c r="E5" s="210" t="s">
        <v>59</v>
      </c>
      <c r="F5" s="325"/>
      <c r="G5" s="363"/>
      <c r="H5" s="197"/>
      <c r="I5" s="200"/>
      <c r="J5" s="197"/>
      <c r="K5" s="200"/>
      <c r="L5" s="197"/>
      <c r="M5" s="200"/>
      <c r="N5" s="201"/>
      <c r="O5" s="364"/>
      <c r="P5" s="365"/>
      <c r="Q5" s="202"/>
      <c r="R5" s="203"/>
      <c r="S5" s="204"/>
      <c r="T5" s="205"/>
    </row>
    <row r="6" spans="1:20" ht="16.5" thickTop="1" thickBot="1">
      <c r="A6" s="320"/>
      <c r="B6" s="321"/>
      <c r="C6" s="208"/>
      <c r="D6" s="209"/>
      <c r="E6" s="210"/>
      <c r="F6" s="325" t="s">
        <v>60</v>
      </c>
      <c r="G6" s="213"/>
      <c r="H6" s="213"/>
      <c r="I6" s="213"/>
      <c r="J6" s="213"/>
      <c r="K6" s="213"/>
      <c r="L6" s="213"/>
      <c r="M6" s="213"/>
      <c r="N6" s="215"/>
      <c r="O6" s="216"/>
      <c r="P6" s="216"/>
      <c r="Q6" s="327"/>
      <c r="R6" s="213"/>
      <c r="S6" s="213"/>
      <c r="T6" s="213"/>
    </row>
    <row r="7" spans="1:20" ht="17.25" thickTop="1" thickBot="1">
      <c r="A7" s="328"/>
      <c r="B7" s="220" t="s">
        <v>247</v>
      </c>
      <c r="C7" s="221"/>
      <c r="D7" s="694"/>
      <c r="E7" s="694"/>
      <c r="F7" s="694"/>
      <c r="G7" s="695">
        <f t="shared" ref="G7:T7" si="0">G8+G15+G19+G24</f>
        <v>7089</v>
      </c>
      <c r="H7" s="696">
        <f t="shared" si="0"/>
        <v>0</v>
      </c>
      <c r="I7" s="696">
        <f t="shared" si="0"/>
        <v>7108</v>
      </c>
      <c r="J7" s="696">
        <f t="shared" si="0"/>
        <v>0</v>
      </c>
      <c r="K7" s="696">
        <f t="shared" si="0"/>
        <v>30441</v>
      </c>
      <c r="L7" s="696">
        <f t="shared" si="0"/>
        <v>0</v>
      </c>
      <c r="M7" s="696">
        <f t="shared" si="0"/>
        <v>31053</v>
      </c>
      <c r="N7" s="696">
        <f t="shared" si="0"/>
        <v>0</v>
      </c>
      <c r="O7" s="697">
        <f t="shared" si="0"/>
        <v>52143</v>
      </c>
      <c r="P7" s="697">
        <f t="shared" si="0"/>
        <v>0</v>
      </c>
      <c r="Q7" s="696">
        <f t="shared" si="0"/>
        <v>49943</v>
      </c>
      <c r="R7" s="696">
        <f t="shared" si="0"/>
        <v>0</v>
      </c>
      <c r="S7" s="696">
        <f t="shared" si="0"/>
        <v>49943</v>
      </c>
      <c r="T7" s="696">
        <f t="shared" si="0"/>
        <v>0</v>
      </c>
    </row>
    <row r="8" spans="1:20" ht="17.25" thickTop="1" thickBot="1">
      <c r="A8" s="328"/>
      <c r="B8" s="226">
        <v>1</v>
      </c>
      <c r="C8" s="378" t="s">
        <v>248</v>
      </c>
      <c r="D8" s="379"/>
      <c r="E8" s="379"/>
      <c r="F8" s="379"/>
      <c r="G8" s="698">
        <f t="shared" ref="G8:T8" si="1">G9</f>
        <v>760</v>
      </c>
      <c r="H8" s="381">
        <f t="shared" si="1"/>
        <v>0</v>
      </c>
      <c r="I8" s="385">
        <f t="shared" si="1"/>
        <v>789</v>
      </c>
      <c r="J8" s="385">
        <f t="shared" si="1"/>
        <v>0</v>
      </c>
      <c r="K8" s="385">
        <f t="shared" si="1"/>
        <v>8600</v>
      </c>
      <c r="L8" s="385">
        <f t="shared" si="1"/>
        <v>0</v>
      </c>
      <c r="M8" s="385">
        <f t="shared" si="1"/>
        <v>8553</v>
      </c>
      <c r="N8" s="386">
        <f t="shared" si="1"/>
        <v>0</v>
      </c>
      <c r="O8" s="699">
        <f t="shared" si="1"/>
        <v>24100</v>
      </c>
      <c r="P8" s="699">
        <f t="shared" si="1"/>
        <v>0</v>
      </c>
      <c r="Q8" s="384">
        <f t="shared" si="1"/>
        <v>23600</v>
      </c>
      <c r="R8" s="385">
        <f t="shared" si="1"/>
        <v>0</v>
      </c>
      <c r="S8" s="385">
        <f t="shared" si="1"/>
        <v>23600</v>
      </c>
      <c r="T8" s="386">
        <f t="shared" si="1"/>
        <v>0</v>
      </c>
    </row>
    <row r="9" spans="1:20" ht="17.25" thickTop="1" thickBot="1">
      <c r="A9" s="328"/>
      <c r="B9" s="700"/>
      <c r="C9" s="239" t="s">
        <v>212</v>
      </c>
      <c r="D9" s="683" t="s">
        <v>249</v>
      </c>
      <c r="E9" s="240"/>
      <c r="F9" s="240"/>
      <c r="G9" s="701">
        <f t="shared" ref="G9:T9" si="2">G10+G11+G14+G12+G13</f>
        <v>760</v>
      </c>
      <c r="H9" s="413">
        <f t="shared" si="2"/>
        <v>0</v>
      </c>
      <c r="I9" s="413">
        <f t="shared" si="2"/>
        <v>789</v>
      </c>
      <c r="J9" s="413">
        <f t="shared" si="2"/>
        <v>0</v>
      </c>
      <c r="K9" s="413">
        <f t="shared" si="2"/>
        <v>8600</v>
      </c>
      <c r="L9" s="413">
        <f t="shared" si="2"/>
        <v>0</v>
      </c>
      <c r="M9" s="413">
        <f t="shared" si="2"/>
        <v>8553</v>
      </c>
      <c r="N9" s="416">
        <f t="shared" si="2"/>
        <v>0</v>
      </c>
      <c r="O9" s="476">
        <f t="shared" si="2"/>
        <v>24100</v>
      </c>
      <c r="P9" s="476">
        <f t="shared" si="2"/>
        <v>0</v>
      </c>
      <c r="Q9" s="412">
        <f t="shared" si="2"/>
        <v>23600</v>
      </c>
      <c r="R9" s="413">
        <f t="shared" si="2"/>
        <v>0</v>
      </c>
      <c r="S9" s="413">
        <f t="shared" si="2"/>
        <v>23600</v>
      </c>
      <c r="T9" s="416">
        <f t="shared" si="2"/>
        <v>0</v>
      </c>
    </row>
    <row r="10" spans="1:20" ht="17.25" thickTop="1" thickBot="1">
      <c r="A10" s="328"/>
      <c r="B10" s="238"/>
      <c r="C10" s="246"/>
      <c r="D10" s="247" t="s">
        <v>73</v>
      </c>
      <c r="E10" s="248" t="s">
        <v>74</v>
      </c>
      <c r="F10" s="248">
        <v>41</v>
      </c>
      <c r="G10" s="702">
        <v>0</v>
      </c>
      <c r="H10" s="293">
        <v>0</v>
      </c>
      <c r="I10" s="293">
        <v>0</v>
      </c>
      <c r="J10" s="293">
        <v>0</v>
      </c>
      <c r="K10" s="293">
        <v>0</v>
      </c>
      <c r="L10" s="293">
        <v>0</v>
      </c>
      <c r="M10" s="293">
        <v>0</v>
      </c>
      <c r="N10" s="401">
        <v>0</v>
      </c>
      <c r="O10" s="256">
        <v>0</v>
      </c>
      <c r="P10" s="256">
        <v>0</v>
      </c>
      <c r="Q10" s="398">
        <v>0</v>
      </c>
      <c r="R10" s="293">
        <v>0</v>
      </c>
      <c r="S10" s="293">
        <v>0</v>
      </c>
      <c r="T10" s="401">
        <v>0</v>
      </c>
    </row>
    <row r="11" spans="1:20" ht="17.25" thickTop="1" thickBot="1">
      <c r="A11" s="328"/>
      <c r="B11" s="238"/>
      <c r="C11" s="246"/>
      <c r="D11" s="247" t="s">
        <v>77</v>
      </c>
      <c r="E11" s="248" t="s">
        <v>78</v>
      </c>
      <c r="F11" s="248">
        <v>41</v>
      </c>
      <c r="G11" s="702">
        <v>760</v>
      </c>
      <c r="H11" s="293">
        <v>0</v>
      </c>
      <c r="I11" s="293">
        <v>789</v>
      </c>
      <c r="J11" s="293">
        <v>0</v>
      </c>
      <c r="K11" s="293">
        <v>3400</v>
      </c>
      <c r="L11" s="293">
        <v>0</v>
      </c>
      <c r="M11" s="293">
        <v>1134</v>
      </c>
      <c r="N11" s="401">
        <v>0</v>
      </c>
      <c r="O11" s="256">
        <v>3400</v>
      </c>
      <c r="P11" s="256">
        <v>0</v>
      </c>
      <c r="Q11" s="398">
        <v>3400</v>
      </c>
      <c r="R11" s="293">
        <v>0</v>
      </c>
      <c r="S11" s="293">
        <v>3400</v>
      </c>
      <c r="T11" s="401">
        <v>0</v>
      </c>
    </row>
    <row r="12" spans="1:20" ht="17.25" thickTop="1" thickBot="1">
      <c r="A12" s="328"/>
      <c r="B12" s="238"/>
      <c r="C12" s="246"/>
      <c r="D12" s="247" t="s">
        <v>77</v>
      </c>
      <c r="E12" s="248" t="s">
        <v>250</v>
      </c>
      <c r="F12" s="248">
        <v>41</v>
      </c>
      <c r="G12" s="702">
        <v>0</v>
      </c>
      <c r="H12" s="293">
        <v>0</v>
      </c>
      <c r="I12" s="293">
        <v>0</v>
      </c>
      <c r="J12" s="293">
        <v>0</v>
      </c>
      <c r="K12" s="293">
        <v>5000</v>
      </c>
      <c r="L12" s="293">
        <v>0</v>
      </c>
      <c r="M12" s="293">
        <v>7419</v>
      </c>
      <c r="N12" s="401">
        <v>0</v>
      </c>
      <c r="O12" s="262">
        <v>20000</v>
      </c>
      <c r="P12" s="262">
        <v>0</v>
      </c>
      <c r="Q12" s="263">
        <v>20000</v>
      </c>
      <c r="R12" s="264">
        <v>0</v>
      </c>
      <c r="S12" s="264">
        <v>20000</v>
      </c>
      <c r="T12" s="265">
        <v>0</v>
      </c>
    </row>
    <row r="13" spans="1:20" ht="17.25" thickTop="1" thickBot="1">
      <c r="A13" s="328"/>
      <c r="B13" s="238"/>
      <c r="C13" s="246"/>
      <c r="D13" s="247" t="s">
        <v>77</v>
      </c>
      <c r="E13" s="248" t="s">
        <v>251</v>
      </c>
      <c r="F13" s="248">
        <v>71</v>
      </c>
      <c r="G13" s="702">
        <v>0</v>
      </c>
      <c r="H13" s="293">
        <v>0</v>
      </c>
      <c r="I13" s="293">
        <v>0</v>
      </c>
      <c r="J13" s="293">
        <v>0</v>
      </c>
      <c r="K13" s="293">
        <v>0</v>
      </c>
      <c r="L13" s="293">
        <v>0</v>
      </c>
      <c r="M13" s="293">
        <v>0</v>
      </c>
      <c r="N13" s="401">
        <v>0</v>
      </c>
      <c r="O13" s="262">
        <v>0</v>
      </c>
      <c r="P13" s="262">
        <v>0</v>
      </c>
      <c r="Q13" s="263">
        <v>0</v>
      </c>
      <c r="R13" s="264">
        <v>0</v>
      </c>
      <c r="S13" s="264">
        <v>0</v>
      </c>
      <c r="T13" s="265">
        <v>0</v>
      </c>
    </row>
    <row r="14" spans="1:20" ht="17.25" thickTop="1" thickBot="1">
      <c r="A14" s="328"/>
      <c r="B14" s="238"/>
      <c r="C14" s="246"/>
      <c r="D14" s="247" t="s">
        <v>77</v>
      </c>
      <c r="E14" s="248" t="s">
        <v>252</v>
      </c>
      <c r="F14" s="248">
        <v>41</v>
      </c>
      <c r="G14" s="702">
        <v>0</v>
      </c>
      <c r="H14" s="293">
        <v>0</v>
      </c>
      <c r="I14" s="293">
        <v>0</v>
      </c>
      <c r="J14" s="293">
        <v>0</v>
      </c>
      <c r="K14" s="293">
        <v>200</v>
      </c>
      <c r="L14" s="293">
        <v>0</v>
      </c>
      <c r="M14" s="293">
        <v>0</v>
      </c>
      <c r="N14" s="401">
        <v>0</v>
      </c>
      <c r="O14" s="262">
        <v>700</v>
      </c>
      <c r="P14" s="262">
        <v>0</v>
      </c>
      <c r="Q14" s="263">
        <v>200</v>
      </c>
      <c r="R14" s="264">
        <v>0</v>
      </c>
      <c r="S14" s="264">
        <v>200</v>
      </c>
      <c r="T14" s="265">
        <v>0</v>
      </c>
    </row>
    <row r="15" spans="1:20" ht="17.25" thickTop="1" thickBot="1">
      <c r="A15" s="328"/>
      <c r="B15" s="226">
        <v>2</v>
      </c>
      <c r="C15" s="378" t="s">
        <v>253</v>
      </c>
      <c r="D15" s="379"/>
      <c r="E15" s="379"/>
      <c r="F15" s="379"/>
      <c r="G15" s="703">
        <f t="shared" ref="G15:T15" si="3">G16</f>
        <v>831</v>
      </c>
      <c r="H15" s="403">
        <f t="shared" si="3"/>
        <v>0</v>
      </c>
      <c r="I15" s="403">
        <f t="shared" si="3"/>
        <v>206</v>
      </c>
      <c r="J15" s="403">
        <f t="shared" si="3"/>
        <v>0</v>
      </c>
      <c r="K15" s="403">
        <f t="shared" si="3"/>
        <v>1400</v>
      </c>
      <c r="L15" s="403">
        <f t="shared" si="3"/>
        <v>0</v>
      </c>
      <c r="M15" s="403">
        <f t="shared" si="3"/>
        <v>0</v>
      </c>
      <c r="N15" s="405">
        <f t="shared" si="3"/>
        <v>0</v>
      </c>
      <c r="O15" s="558">
        <f t="shared" si="3"/>
        <v>1400</v>
      </c>
      <c r="P15" s="558">
        <f t="shared" si="3"/>
        <v>0</v>
      </c>
      <c r="Q15" s="704">
        <f t="shared" si="3"/>
        <v>1400</v>
      </c>
      <c r="R15" s="705">
        <f t="shared" si="3"/>
        <v>0</v>
      </c>
      <c r="S15" s="705">
        <f t="shared" si="3"/>
        <v>1400</v>
      </c>
      <c r="T15" s="706">
        <f t="shared" si="3"/>
        <v>0</v>
      </c>
    </row>
    <row r="16" spans="1:20" ht="17.25" thickTop="1" thickBot="1">
      <c r="A16" s="328"/>
      <c r="B16" s="700"/>
      <c r="C16" s="239" t="s">
        <v>212</v>
      </c>
      <c r="D16" s="683" t="s">
        <v>253</v>
      </c>
      <c r="E16" s="240"/>
      <c r="F16" s="240"/>
      <c r="G16" s="701">
        <f t="shared" ref="G16:T16" si="4">G17+G18</f>
        <v>831</v>
      </c>
      <c r="H16" s="413">
        <f t="shared" si="4"/>
        <v>0</v>
      </c>
      <c r="I16" s="413">
        <f t="shared" si="4"/>
        <v>206</v>
      </c>
      <c r="J16" s="413">
        <f t="shared" si="4"/>
        <v>0</v>
      </c>
      <c r="K16" s="413">
        <f t="shared" si="4"/>
        <v>1400</v>
      </c>
      <c r="L16" s="413">
        <f t="shared" si="4"/>
        <v>0</v>
      </c>
      <c r="M16" s="413">
        <f t="shared" si="4"/>
        <v>0</v>
      </c>
      <c r="N16" s="416">
        <f t="shared" si="4"/>
        <v>0</v>
      </c>
      <c r="O16" s="562">
        <f t="shared" si="4"/>
        <v>1400</v>
      </c>
      <c r="P16" s="562">
        <f t="shared" si="4"/>
        <v>0</v>
      </c>
      <c r="Q16" s="707">
        <f t="shared" si="4"/>
        <v>1400</v>
      </c>
      <c r="R16" s="708">
        <f t="shared" si="4"/>
        <v>0</v>
      </c>
      <c r="S16" s="708">
        <f t="shared" si="4"/>
        <v>1400</v>
      </c>
      <c r="T16" s="709">
        <f t="shared" si="4"/>
        <v>0</v>
      </c>
    </row>
    <row r="17" spans="1:20" ht="17.25" thickTop="1" thickBot="1">
      <c r="A17" s="328"/>
      <c r="B17" s="238"/>
      <c r="C17" s="246"/>
      <c r="D17" s="247" t="s">
        <v>73</v>
      </c>
      <c r="E17" s="248" t="s">
        <v>74</v>
      </c>
      <c r="F17" s="248">
        <v>41</v>
      </c>
      <c r="G17" s="702">
        <v>234</v>
      </c>
      <c r="H17" s="293">
        <v>0</v>
      </c>
      <c r="I17" s="293">
        <v>50</v>
      </c>
      <c r="J17" s="293">
        <v>0</v>
      </c>
      <c r="K17" s="293">
        <v>350</v>
      </c>
      <c r="L17" s="293">
        <v>0</v>
      </c>
      <c r="M17" s="293">
        <v>0</v>
      </c>
      <c r="N17" s="401">
        <v>0</v>
      </c>
      <c r="O17" s="262">
        <v>350</v>
      </c>
      <c r="P17" s="262">
        <v>0</v>
      </c>
      <c r="Q17" s="263">
        <v>350</v>
      </c>
      <c r="R17" s="264">
        <v>0</v>
      </c>
      <c r="S17" s="264">
        <v>350</v>
      </c>
      <c r="T17" s="265">
        <v>0</v>
      </c>
    </row>
    <row r="18" spans="1:20" ht="17.25" thickTop="1" thickBot="1">
      <c r="A18" s="328"/>
      <c r="B18" s="238"/>
      <c r="C18" s="246"/>
      <c r="D18" s="247" t="s">
        <v>77</v>
      </c>
      <c r="E18" s="248" t="s">
        <v>78</v>
      </c>
      <c r="F18" s="248">
        <v>41</v>
      </c>
      <c r="G18" s="702">
        <v>597</v>
      </c>
      <c r="H18" s="293">
        <v>0</v>
      </c>
      <c r="I18" s="293">
        <v>156</v>
      </c>
      <c r="J18" s="293">
        <v>0</v>
      </c>
      <c r="K18" s="293">
        <v>1050</v>
      </c>
      <c r="L18" s="293">
        <v>0</v>
      </c>
      <c r="M18" s="293">
        <v>0</v>
      </c>
      <c r="N18" s="401">
        <v>0</v>
      </c>
      <c r="O18" s="262">
        <v>1050</v>
      </c>
      <c r="P18" s="262">
        <v>0</v>
      </c>
      <c r="Q18" s="263">
        <v>1050</v>
      </c>
      <c r="R18" s="264">
        <v>0</v>
      </c>
      <c r="S18" s="264">
        <v>1050</v>
      </c>
      <c r="T18" s="265">
        <v>0</v>
      </c>
    </row>
    <row r="19" spans="1:20" ht="17.25" thickTop="1" thickBot="1">
      <c r="A19" s="328"/>
      <c r="B19" s="226">
        <v>3</v>
      </c>
      <c r="C19" s="378" t="s">
        <v>254</v>
      </c>
      <c r="D19" s="379"/>
      <c r="E19" s="379"/>
      <c r="F19" s="379"/>
      <c r="G19" s="703">
        <f t="shared" ref="G19:T19" si="5">G20</f>
        <v>4402</v>
      </c>
      <c r="H19" s="403">
        <f t="shared" si="5"/>
        <v>0</v>
      </c>
      <c r="I19" s="403">
        <f t="shared" si="5"/>
        <v>5175</v>
      </c>
      <c r="J19" s="403">
        <f t="shared" si="5"/>
        <v>0</v>
      </c>
      <c r="K19" s="403">
        <f t="shared" si="5"/>
        <v>4500</v>
      </c>
      <c r="L19" s="403">
        <f t="shared" si="5"/>
        <v>0</v>
      </c>
      <c r="M19" s="403">
        <f t="shared" si="5"/>
        <v>5500</v>
      </c>
      <c r="N19" s="405">
        <f t="shared" si="5"/>
        <v>0</v>
      </c>
      <c r="O19" s="558">
        <f t="shared" si="5"/>
        <v>6200</v>
      </c>
      <c r="P19" s="558">
        <f t="shared" si="5"/>
        <v>0</v>
      </c>
      <c r="Q19" s="704">
        <f t="shared" si="5"/>
        <v>4500</v>
      </c>
      <c r="R19" s="705">
        <f t="shared" si="5"/>
        <v>0</v>
      </c>
      <c r="S19" s="705">
        <f t="shared" si="5"/>
        <v>4500</v>
      </c>
      <c r="T19" s="706">
        <f t="shared" si="5"/>
        <v>0</v>
      </c>
    </row>
    <row r="20" spans="1:20" ht="17.25" thickTop="1" thickBot="1">
      <c r="A20" s="328"/>
      <c r="B20" s="700"/>
      <c r="C20" s="239" t="s">
        <v>212</v>
      </c>
      <c r="D20" s="683" t="s">
        <v>255</v>
      </c>
      <c r="E20" s="240"/>
      <c r="F20" s="240"/>
      <c r="G20" s="701">
        <f t="shared" ref="G20:T20" si="6">G21+G23</f>
        <v>4402</v>
      </c>
      <c r="H20" s="413">
        <f t="shared" si="6"/>
        <v>0</v>
      </c>
      <c r="I20" s="413">
        <f t="shared" si="6"/>
        <v>5175</v>
      </c>
      <c r="J20" s="413">
        <f t="shared" si="6"/>
        <v>0</v>
      </c>
      <c r="K20" s="413">
        <f t="shared" si="6"/>
        <v>4500</v>
      </c>
      <c r="L20" s="413">
        <f t="shared" si="6"/>
        <v>0</v>
      </c>
      <c r="M20" s="413">
        <f t="shared" si="6"/>
        <v>5500</v>
      </c>
      <c r="N20" s="416">
        <f t="shared" si="6"/>
        <v>0</v>
      </c>
      <c r="O20" s="562">
        <f t="shared" si="6"/>
        <v>6200</v>
      </c>
      <c r="P20" s="562">
        <f t="shared" si="6"/>
        <v>0</v>
      </c>
      <c r="Q20" s="707">
        <f t="shared" si="6"/>
        <v>4500</v>
      </c>
      <c r="R20" s="708">
        <f t="shared" si="6"/>
        <v>0</v>
      </c>
      <c r="S20" s="708">
        <f t="shared" si="6"/>
        <v>4500</v>
      </c>
      <c r="T20" s="709">
        <f t="shared" si="6"/>
        <v>0</v>
      </c>
    </row>
    <row r="21" spans="1:20" ht="17.25" thickTop="1" thickBot="1">
      <c r="A21" s="328"/>
      <c r="B21" s="238"/>
      <c r="C21" s="246"/>
      <c r="D21" s="247" t="s">
        <v>77</v>
      </c>
      <c r="E21" s="248" t="s">
        <v>78</v>
      </c>
      <c r="F21" s="248">
        <v>41</v>
      </c>
      <c r="G21" s="702">
        <v>2578</v>
      </c>
      <c r="H21" s="293">
        <v>0</v>
      </c>
      <c r="I21" s="293">
        <v>2895</v>
      </c>
      <c r="J21" s="293">
        <v>0</v>
      </c>
      <c r="K21" s="293">
        <v>2200</v>
      </c>
      <c r="L21" s="293">
        <v>0</v>
      </c>
      <c r="M21" s="293">
        <v>4000</v>
      </c>
      <c r="N21" s="401">
        <v>0</v>
      </c>
      <c r="O21" s="262">
        <v>2200</v>
      </c>
      <c r="P21" s="262">
        <v>0</v>
      </c>
      <c r="Q21" s="263">
        <v>2200</v>
      </c>
      <c r="R21" s="264">
        <v>0</v>
      </c>
      <c r="S21" s="264">
        <v>2200</v>
      </c>
      <c r="T21" s="265">
        <v>0</v>
      </c>
    </row>
    <row r="22" spans="1:20" ht="17.25" thickTop="1" thickBot="1">
      <c r="A22" s="328"/>
      <c r="B22" s="238"/>
      <c r="C22" s="246"/>
      <c r="D22" s="247" t="s">
        <v>77</v>
      </c>
      <c r="E22" s="248" t="s">
        <v>256</v>
      </c>
      <c r="F22" s="248">
        <v>71</v>
      </c>
      <c r="G22" s="702">
        <v>0</v>
      </c>
      <c r="H22" s="293">
        <v>0</v>
      </c>
      <c r="I22" s="293">
        <v>0</v>
      </c>
      <c r="J22" s="293">
        <v>0</v>
      </c>
      <c r="K22" s="293">
        <v>0</v>
      </c>
      <c r="L22" s="293">
        <v>0</v>
      </c>
      <c r="M22" s="293">
        <v>0</v>
      </c>
      <c r="N22" s="401">
        <v>0</v>
      </c>
      <c r="O22" s="262">
        <v>0</v>
      </c>
      <c r="P22" s="262">
        <v>0</v>
      </c>
      <c r="Q22" s="263">
        <v>0</v>
      </c>
      <c r="R22" s="264">
        <v>0</v>
      </c>
      <c r="S22" s="264">
        <v>0</v>
      </c>
      <c r="T22" s="265">
        <v>0</v>
      </c>
    </row>
    <row r="23" spans="1:20" ht="17.25" thickTop="1" thickBot="1">
      <c r="A23" s="328"/>
      <c r="B23" s="238"/>
      <c r="C23" s="246"/>
      <c r="D23" s="247" t="s">
        <v>81</v>
      </c>
      <c r="E23" s="248" t="s">
        <v>257</v>
      </c>
      <c r="F23" s="248">
        <v>41</v>
      </c>
      <c r="G23" s="702">
        <v>1824</v>
      </c>
      <c r="H23" s="293">
        <v>0</v>
      </c>
      <c r="I23" s="293">
        <v>2280</v>
      </c>
      <c r="J23" s="293">
        <v>0</v>
      </c>
      <c r="K23" s="293">
        <v>2300</v>
      </c>
      <c r="L23" s="293">
        <v>0</v>
      </c>
      <c r="M23" s="293">
        <v>1500</v>
      </c>
      <c r="N23" s="401">
        <v>0</v>
      </c>
      <c r="O23" s="262">
        <v>4000</v>
      </c>
      <c r="P23" s="262">
        <v>0</v>
      </c>
      <c r="Q23" s="263">
        <v>2300</v>
      </c>
      <c r="R23" s="264">
        <v>0</v>
      </c>
      <c r="S23" s="264">
        <v>2300</v>
      </c>
      <c r="T23" s="265">
        <v>0</v>
      </c>
    </row>
    <row r="24" spans="1:20" ht="17.25" thickTop="1" thickBot="1">
      <c r="A24" s="328"/>
      <c r="B24" s="226">
        <v>4</v>
      </c>
      <c r="C24" s="378" t="s">
        <v>258</v>
      </c>
      <c r="D24" s="379"/>
      <c r="E24" s="379"/>
      <c r="F24" s="379"/>
      <c r="G24" s="710">
        <f t="shared" ref="G24:T24" si="7">G25+G31+G36</f>
        <v>1096</v>
      </c>
      <c r="H24" s="711">
        <f t="shared" si="7"/>
        <v>0</v>
      </c>
      <c r="I24" s="711">
        <f t="shared" si="7"/>
        <v>938</v>
      </c>
      <c r="J24" s="711">
        <f t="shared" si="7"/>
        <v>0</v>
      </c>
      <c r="K24" s="711">
        <f t="shared" si="7"/>
        <v>15941</v>
      </c>
      <c r="L24" s="711">
        <f t="shared" si="7"/>
        <v>0</v>
      </c>
      <c r="M24" s="711">
        <f t="shared" si="7"/>
        <v>17000</v>
      </c>
      <c r="N24" s="712">
        <f t="shared" si="7"/>
        <v>0</v>
      </c>
      <c r="O24" s="558">
        <f t="shared" si="7"/>
        <v>20443</v>
      </c>
      <c r="P24" s="558">
        <f t="shared" si="7"/>
        <v>0</v>
      </c>
      <c r="Q24" s="704">
        <f t="shared" si="7"/>
        <v>20443</v>
      </c>
      <c r="R24" s="705">
        <f t="shared" si="7"/>
        <v>0</v>
      </c>
      <c r="S24" s="705">
        <f t="shared" si="7"/>
        <v>20443</v>
      </c>
      <c r="T24" s="706">
        <f t="shared" si="7"/>
        <v>0</v>
      </c>
    </row>
    <row r="25" spans="1:20" ht="17.25" thickTop="1" thickBot="1">
      <c r="A25" s="328"/>
      <c r="B25" s="700"/>
      <c r="C25" s="239" t="s">
        <v>259</v>
      </c>
      <c r="D25" s="683" t="s">
        <v>260</v>
      </c>
      <c r="E25" s="240"/>
      <c r="F25" s="240"/>
      <c r="G25" s="713">
        <f t="shared" ref="G25:T25" si="8">G26+G27+G28+G29+G30</f>
        <v>409</v>
      </c>
      <c r="H25" s="714">
        <f t="shared" si="8"/>
        <v>0</v>
      </c>
      <c r="I25" s="714">
        <f t="shared" si="8"/>
        <v>0</v>
      </c>
      <c r="J25" s="714">
        <f t="shared" si="8"/>
        <v>0</v>
      </c>
      <c r="K25" s="714">
        <f t="shared" si="8"/>
        <v>1200</v>
      </c>
      <c r="L25" s="714">
        <f t="shared" si="8"/>
        <v>0</v>
      </c>
      <c r="M25" s="714">
        <f t="shared" si="8"/>
        <v>1423</v>
      </c>
      <c r="N25" s="715">
        <f t="shared" si="8"/>
        <v>0</v>
      </c>
      <c r="O25" s="562">
        <f t="shared" si="8"/>
        <v>0</v>
      </c>
      <c r="P25" s="562">
        <f t="shared" si="8"/>
        <v>0</v>
      </c>
      <c r="Q25" s="707">
        <f t="shared" si="8"/>
        <v>0</v>
      </c>
      <c r="R25" s="708">
        <f t="shared" si="8"/>
        <v>0</v>
      </c>
      <c r="S25" s="708">
        <f t="shared" si="8"/>
        <v>0</v>
      </c>
      <c r="T25" s="709">
        <f t="shared" si="8"/>
        <v>0</v>
      </c>
    </row>
    <row r="26" spans="1:20" ht="17.25" thickTop="1" thickBot="1">
      <c r="A26" s="328"/>
      <c r="B26" s="716"/>
      <c r="C26" s="717"/>
      <c r="D26" s="718" t="s">
        <v>73</v>
      </c>
      <c r="E26" s="719" t="s">
        <v>74</v>
      </c>
      <c r="F26" s="720">
        <v>41</v>
      </c>
      <c r="G26" s="721">
        <v>0</v>
      </c>
      <c r="H26" s="722">
        <v>0</v>
      </c>
      <c r="I26" s="722">
        <v>0</v>
      </c>
      <c r="J26" s="722">
        <v>0</v>
      </c>
      <c r="K26" s="722">
        <v>200</v>
      </c>
      <c r="L26" s="722">
        <v>0</v>
      </c>
      <c r="M26" s="722">
        <v>0</v>
      </c>
      <c r="N26" s="723">
        <v>0</v>
      </c>
      <c r="O26" s="724">
        <v>0</v>
      </c>
      <c r="P26" s="724">
        <v>0</v>
      </c>
      <c r="Q26" s="725">
        <v>0</v>
      </c>
      <c r="R26" s="726">
        <v>0</v>
      </c>
      <c r="S26" s="726">
        <v>0</v>
      </c>
      <c r="T26" s="727">
        <v>0</v>
      </c>
    </row>
    <row r="27" spans="1:20" ht="17.25" thickTop="1" thickBot="1">
      <c r="A27" s="328"/>
      <c r="B27" s="716"/>
      <c r="C27" s="717"/>
      <c r="D27" s="718" t="s">
        <v>77</v>
      </c>
      <c r="E27" s="719" t="s">
        <v>261</v>
      </c>
      <c r="F27" s="720">
        <v>41</v>
      </c>
      <c r="G27" s="721">
        <v>0</v>
      </c>
      <c r="H27" s="722">
        <v>0</v>
      </c>
      <c r="I27" s="722">
        <v>0</v>
      </c>
      <c r="J27" s="722">
        <v>0</v>
      </c>
      <c r="K27" s="722">
        <v>1000</v>
      </c>
      <c r="L27" s="722">
        <v>0</v>
      </c>
      <c r="M27" s="722">
        <v>0</v>
      </c>
      <c r="N27" s="723">
        <v>0</v>
      </c>
      <c r="O27" s="724">
        <v>0</v>
      </c>
      <c r="P27" s="724">
        <v>0</v>
      </c>
      <c r="Q27" s="725">
        <v>0</v>
      </c>
      <c r="R27" s="726">
        <v>0</v>
      </c>
      <c r="S27" s="726">
        <v>0</v>
      </c>
      <c r="T27" s="727">
        <v>0</v>
      </c>
    </row>
    <row r="28" spans="1:20" ht="17.25" thickTop="1" thickBot="1">
      <c r="A28" s="328"/>
      <c r="B28" s="716"/>
      <c r="C28" s="717"/>
      <c r="D28" s="718" t="s">
        <v>77</v>
      </c>
      <c r="E28" s="719" t="s">
        <v>262</v>
      </c>
      <c r="F28" s="720">
        <v>41</v>
      </c>
      <c r="G28" s="721">
        <v>0</v>
      </c>
      <c r="H28" s="722">
        <v>0</v>
      </c>
      <c r="I28" s="722">
        <v>0</v>
      </c>
      <c r="J28" s="722">
        <v>0</v>
      </c>
      <c r="K28" s="722">
        <v>0</v>
      </c>
      <c r="L28" s="722">
        <v>0</v>
      </c>
      <c r="M28" s="722">
        <v>0</v>
      </c>
      <c r="N28" s="723">
        <v>0</v>
      </c>
      <c r="O28" s="724">
        <v>0</v>
      </c>
      <c r="P28" s="724">
        <v>0</v>
      </c>
      <c r="Q28" s="725">
        <v>0</v>
      </c>
      <c r="R28" s="726">
        <v>0</v>
      </c>
      <c r="S28" s="726">
        <v>0</v>
      </c>
      <c r="T28" s="727">
        <v>0</v>
      </c>
    </row>
    <row r="29" spans="1:20" ht="17.25" thickTop="1" thickBot="1">
      <c r="A29" s="328"/>
      <c r="B29" s="716"/>
      <c r="C29" s="717"/>
      <c r="D29" s="718" t="s">
        <v>77</v>
      </c>
      <c r="E29" s="719" t="s">
        <v>263</v>
      </c>
      <c r="F29" s="720">
        <v>41</v>
      </c>
      <c r="G29" s="721">
        <v>409</v>
      </c>
      <c r="H29" s="722">
        <v>0</v>
      </c>
      <c r="I29" s="722">
        <v>0</v>
      </c>
      <c r="J29" s="722">
        <v>0</v>
      </c>
      <c r="K29" s="722">
        <v>0</v>
      </c>
      <c r="L29" s="722">
        <v>0</v>
      </c>
      <c r="M29" s="722">
        <v>1423</v>
      </c>
      <c r="N29" s="723">
        <v>0</v>
      </c>
      <c r="O29" s="724">
        <v>0</v>
      </c>
      <c r="P29" s="724">
        <v>0</v>
      </c>
      <c r="Q29" s="725">
        <v>0</v>
      </c>
      <c r="R29" s="726">
        <v>0</v>
      </c>
      <c r="S29" s="726">
        <v>0</v>
      </c>
      <c r="T29" s="727">
        <v>0</v>
      </c>
    </row>
    <row r="30" spans="1:20" ht="17.25" thickTop="1" thickBot="1">
      <c r="A30" s="328"/>
      <c r="B30" s="716"/>
      <c r="C30" s="717"/>
      <c r="D30" s="718" t="s">
        <v>77</v>
      </c>
      <c r="E30" s="719" t="s">
        <v>264</v>
      </c>
      <c r="F30" s="720">
        <v>71</v>
      </c>
      <c r="G30" s="721">
        <v>0</v>
      </c>
      <c r="H30" s="722">
        <v>0</v>
      </c>
      <c r="I30" s="722">
        <v>0</v>
      </c>
      <c r="J30" s="722">
        <v>0</v>
      </c>
      <c r="K30" s="722">
        <v>0</v>
      </c>
      <c r="L30" s="722">
        <v>0</v>
      </c>
      <c r="M30" s="722">
        <v>0</v>
      </c>
      <c r="N30" s="723">
        <v>0</v>
      </c>
      <c r="O30" s="724">
        <v>0</v>
      </c>
      <c r="P30" s="724">
        <v>0</v>
      </c>
      <c r="Q30" s="725">
        <v>0</v>
      </c>
      <c r="R30" s="726">
        <v>0</v>
      </c>
      <c r="S30" s="726">
        <v>0</v>
      </c>
      <c r="T30" s="727">
        <v>0</v>
      </c>
    </row>
    <row r="31" spans="1:20" ht="17.25" thickTop="1" thickBot="1">
      <c r="A31" s="328"/>
      <c r="B31" s="700"/>
      <c r="C31" s="239" t="s">
        <v>212</v>
      </c>
      <c r="D31" s="683" t="s">
        <v>265</v>
      </c>
      <c r="E31" s="240"/>
      <c r="F31" s="240"/>
      <c r="G31" s="713">
        <f t="shared" ref="G31:T31" si="9">G32+G35+G33+G34</f>
        <v>387</v>
      </c>
      <c r="H31" s="714">
        <f t="shared" si="9"/>
        <v>0</v>
      </c>
      <c r="I31" s="714">
        <f t="shared" si="9"/>
        <v>911</v>
      </c>
      <c r="J31" s="714">
        <f t="shared" si="9"/>
        <v>0</v>
      </c>
      <c r="K31" s="714">
        <f t="shared" si="9"/>
        <v>14741</v>
      </c>
      <c r="L31" s="714">
        <f t="shared" si="9"/>
        <v>0</v>
      </c>
      <c r="M31" s="714">
        <f t="shared" si="9"/>
        <v>15523</v>
      </c>
      <c r="N31" s="715">
        <f t="shared" si="9"/>
        <v>0</v>
      </c>
      <c r="O31" s="562">
        <f t="shared" si="9"/>
        <v>20443</v>
      </c>
      <c r="P31" s="562">
        <f t="shared" si="9"/>
        <v>0</v>
      </c>
      <c r="Q31" s="707">
        <f t="shared" si="9"/>
        <v>20443</v>
      </c>
      <c r="R31" s="708">
        <f t="shared" si="9"/>
        <v>0</v>
      </c>
      <c r="S31" s="708">
        <f t="shared" si="9"/>
        <v>20443</v>
      </c>
      <c r="T31" s="709">
        <f t="shared" si="9"/>
        <v>0</v>
      </c>
    </row>
    <row r="32" spans="1:20" ht="17.25" thickTop="1" thickBot="1">
      <c r="A32" s="328"/>
      <c r="B32" s="238"/>
      <c r="C32" s="728"/>
      <c r="D32" s="718" t="s">
        <v>73</v>
      </c>
      <c r="E32" s="720" t="s">
        <v>74</v>
      </c>
      <c r="F32" s="720">
        <v>41</v>
      </c>
      <c r="G32" s="721">
        <v>0</v>
      </c>
      <c r="H32" s="722">
        <v>0</v>
      </c>
      <c r="I32" s="722">
        <v>0</v>
      </c>
      <c r="J32" s="722">
        <v>0</v>
      </c>
      <c r="K32" s="722">
        <v>0</v>
      </c>
      <c r="L32" s="722">
        <v>0</v>
      </c>
      <c r="M32" s="722">
        <v>0</v>
      </c>
      <c r="N32" s="723">
        <v>0</v>
      </c>
      <c r="O32" s="724">
        <v>0</v>
      </c>
      <c r="P32" s="724">
        <v>0</v>
      </c>
      <c r="Q32" s="725">
        <v>0</v>
      </c>
      <c r="R32" s="726">
        <v>0</v>
      </c>
      <c r="S32" s="726">
        <v>0</v>
      </c>
      <c r="T32" s="727">
        <v>0</v>
      </c>
    </row>
    <row r="33" spans="1:20" ht="17.25" thickTop="1" thickBot="1">
      <c r="A33" s="328"/>
      <c r="B33" s="238"/>
      <c r="C33" s="728"/>
      <c r="D33" s="718" t="s">
        <v>77</v>
      </c>
      <c r="E33" s="720" t="s">
        <v>78</v>
      </c>
      <c r="F33" s="720">
        <v>41</v>
      </c>
      <c r="G33" s="721">
        <v>387</v>
      </c>
      <c r="H33" s="722">
        <v>0</v>
      </c>
      <c r="I33" s="722">
        <v>911</v>
      </c>
      <c r="J33" s="722">
        <v>0</v>
      </c>
      <c r="K33" s="722">
        <v>14741</v>
      </c>
      <c r="L33" s="722">
        <v>0</v>
      </c>
      <c r="M33" s="722">
        <v>0</v>
      </c>
      <c r="N33" s="723">
        <v>0</v>
      </c>
      <c r="O33" s="724">
        <v>20443</v>
      </c>
      <c r="P33" s="724">
        <v>0</v>
      </c>
      <c r="Q33" s="725">
        <v>20443</v>
      </c>
      <c r="R33" s="726">
        <v>0</v>
      </c>
      <c r="S33" s="726">
        <v>20443</v>
      </c>
      <c r="T33" s="727">
        <v>0</v>
      </c>
    </row>
    <row r="34" spans="1:20" ht="17.25" thickTop="1" thickBot="1">
      <c r="A34" s="328"/>
      <c r="B34" s="238"/>
      <c r="C34" s="728"/>
      <c r="D34" s="718" t="s">
        <v>77</v>
      </c>
      <c r="E34" s="720" t="s">
        <v>266</v>
      </c>
      <c r="F34" s="720">
        <v>41</v>
      </c>
      <c r="G34" s="721">
        <v>0</v>
      </c>
      <c r="H34" s="722">
        <v>0</v>
      </c>
      <c r="I34" s="722">
        <v>0</v>
      </c>
      <c r="J34" s="722">
        <v>0</v>
      </c>
      <c r="K34" s="722">
        <v>0</v>
      </c>
      <c r="L34" s="722">
        <v>0</v>
      </c>
      <c r="M34" s="722">
        <v>523</v>
      </c>
      <c r="N34" s="723">
        <v>0</v>
      </c>
      <c r="O34" s="724">
        <v>0</v>
      </c>
      <c r="P34" s="724">
        <v>0</v>
      </c>
      <c r="Q34" s="725">
        <v>0</v>
      </c>
      <c r="R34" s="726">
        <v>0</v>
      </c>
      <c r="S34" s="726">
        <v>0</v>
      </c>
      <c r="T34" s="727">
        <v>0</v>
      </c>
    </row>
    <row r="35" spans="1:20" ht="17.25" thickTop="1" thickBot="1">
      <c r="A35" s="729"/>
      <c r="B35" s="716"/>
      <c r="C35" s="730"/>
      <c r="D35" s="731" t="s">
        <v>81</v>
      </c>
      <c r="E35" s="719" t="s">
        <v>267</v>
      </c>
      <c r="F35" s="720">
        <v>41</v>
      </c>
      <c r="G35" s="721">
        <v>0</v>
      </c>
      <c r="H35" s="722">
        <v>0</v>
      </c>
      <c r="I35" s="722">
        <v>0</v>
      </c>
      <c r="J35" s="722">
        <v>0</v>
      </c>
      <c r="K35" s="722">
        <v>0</v>
      </c>
      <c r="L35" s="722">
        <v>0</v>
      </c>
      <c r="M35" s="732">
        <v>15000</v>
      </c>
      <c r="N35" s="733">
        <v>0</v>
      </c>
      <c r="O35" s="724">
        <v>0</v>
      </c>
      <c r="P35" s="724">
        <v>0</v>
      </c>
      <c r="Q35" s="725">
        <v>0</v>
      </c>
      <c r="R35" s="726">
        <v>0</v>
      </c>
      <c r="S35" s="726">
        <v>0</v>
      </c>
      <c r="T35" s="727">
        <v>0</v>
      </c>
    </row>
    <row r="36" spans="1:20" ht="17.25" thickTop="1" thickBot="1">
      <c r="A36" s="734"/>
      <c r="B36" s="735"/>
      <c r="C36" s="736" t="s">
        <v>268</v>
      </c>
      <c r="D36" s="737" t="s">
        <v>269</v>
      </c>
      <c r="E36" s="738"/>
      <c r="F36" s="240"/>
      <c r="G36" s="713">
        <f t="shared" ref="G36:T36" si="10">G37</f>
        <v>300</v>
      </c>
      <c r="H36" s="714">
        <f t="shared" si="10"/>
        <v>0</v>
      </c>
      <c r="I36" s="714">
        <f t="shared" si="10"/>
        <v>27</v>
      </c>
      <c r="J36" s="714">
        <f t="shared" si="10"/>
        <v>0</v>
      </c>
      <c r="K36" s="714">
        <f t="shared" si="10"/>
        <v>0</v>
      </c>
      <c r="L36" s="714">
        <f t="shared" si="10"/>
        <v>0</v>
      </c>
      <c r="M36" s="714">
        <f t="shared" si="10"/>
        <v>54</v>
      </c>
      <c r="N36" s="715">
        <f t="shared" si="10"/>
        <v>0</v>
      </c>
      <c r="O36" s="562">
        <f t="shared" si="10"/>
        <v>0</v>
      </c>
      <c r="P36" s="562">
        <f t="shared" si="10"/>
        <v>0</v>
      </c>
      <c r="Q36" s="707">
        <f t="shared" si="10"/>
        <v>0</v>
      </c>
      <c r="R36" s="708">
        <f t="shared" si="10"/>
        <v>0</v>
      </c>
      <c r="S36" s="708">
        <f t="shared" si="10"/>
        <v>0</v>
      </c>
      <c r="T36" s="709">
        <f t="shared" si="10"/>
        <v>0</v>
      </c>
    </row>
    <row r="37" spans="1:20" ht="17.25" thickTop="1" thickBot="1">
      <c r="A37" s="328"/>
      <c r="B37" s="238"/>
      <c r="C37" s="728"/>
      <c r="D37" s="718" t="s">
        <v>81</v>
      </c>
      <c r="E37" s="720" t="s">
        <v>270</v>
      </c>
      <c r="F37" s="720">
        <v>41</v>
      </c>
      <c r="G37" s="739">
        <v>300</v>
      </c>
      <c r="H37" s="740">
        <v>0</v>
      </c>
      <c r="I37" s="740">
        <v>27</v>
      </c>
      <c r="J37" s="740">
        <v>0</v>
      </c>
      <c r="K37" s="740">
        <v>0</v>
      </c>
      <c r="L37" s="740">
        <v>0</v>
      </c>
      <c r="M37" s="740">
        <v>54</v>
      </c>
      <c r="N37" s="741">
        <v>0</v>
      </c>
      <c r="O37" s="724">
        <v>0</v>
      </c>
      <c r="P37" s="724">
        <v>0</v>
      </c>
      <c r="Q37" s="742">
        <v>0</v>
      </c>
      <c r="R37" s="743">
        <v>0</v>
      </c>
      <c r="S37" s="743">
        <v>0</v>
      </c>
      <c r="T37" s="744">
        <v>0</v>
      </c>
    </row>
    <row r="38" spans="1:20" ht="15.75" thickTop="1"/>
  </sheetData>
  <pageMargins left="0.7" right="0.7" top="0.75" bottom="0.75" header="0.3" footer="0.3"/>
  <pageSetup paperSize="9" scale="6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B942A-EAA7-42DC-A812-6F548554E60F}">
  <sheetPr>
    <pageSetUpPr fitToPage="1"/>
  </sheetPr>
  <dimension ref="A1:T92"/>
  <sheetViews>
    <sheetView topLeftCell="C68" workbookViewId="0">
      <selection activeCell="O1" sqref="O1"/>
    </sheetView>
  </sheetViews>
  <sheetFormatPr defaultRowHeight="15"/>
  <cols>
    <col min="1" max="1" width="4.7109375" customWidth="1"/>
    <col min="2" max="2" width="5.7109375" customWidth="1"/>
    <col min="5" max="5" width="29.85546875" customWidth="1"/>
    <col min="6" max="6" width="11.42578125" customWidth="1"/>
    <col min="14" max="14" width="10.140625" customWidth="1"/>
    <col min="15" max="15" width="12.140625" customWidth="1"/>
    <col min="18" max="18" width="10.5703125" customWidth="1"/>
    <col min="20" max="20" width="10.5703125" customWidth="1"/>
  </cols>
  <sheetData>
    <row r="1" spans="1:20" ht="15.75">
      <c r="A1" s="745"/>
      <c r="B1" s="746" t="s">
        <v>271</v>
      </c>
      <c r="C1" s="745"/>
      <c r="D1" s="745"/>
      <c r="E1" s="745"/>
      <c r="F1" s="745"/>
      <c r="G1" s="745"/>
      <c r="H1" s="745"/>
      <c r="I1" s="745"/>
      <c r="J1" s="745"/>
      <c r="K1" s="745"/>
      <c r="L1" s="745"/>
      <c r="M1" s="745"/>
      <c r="N1" s="745"/>
      <c r="O1" s="745"/>
      <c r="P1" s="745"/>
      <c r="Q1" s="745"/>
    </row>
    <row r="2" spans="1:20" ht="15.75" thickBot="1">
      <c r="A2" s="747"/>
      <c r="B2" s="745"/>
      <c r="C2" s="745"/>
      <c r="D2" s="745"/>
      <c r="E2" s="745"/>
      <c r="F2" s="745"/>
      <c r="G2" s="745"/>
      <c r="H2" s="745"/>
      <c r="I2" s="745"/>
      <c r="J2" s="745"/>
      <c r="K2" s="745"/>
      <c r="L2" s="745"/>
      <c r="M2" s="745"/>
      <c r="N2" s="745"/>
      <c r="O2" s="745"/>
      <c r="P2" s="745"/>
      <c r="Q2" s="745"/>
    </row>
    <row r="3" spans="1:20" ht="16.5" thickTop="1" thickBot="1">
      <c r="A3" s="748"/>
      <c r="B3" s="749"/>
      <c r="C3" s="749"/>
      <c r="D3" s="749"/>
      <c r="E3" s="750"/>
      <c r="F3" s="750"/>
      <c r="G3" s="751" t="s">
        <v>272</v>
      </c>
      <c r="H3" s="752"/>
      <c r="I3" s="753" t="s">
        <v>273</v>
      </c>
      <c r="J3" s="754"/>
      <c r="K3" s="755" t="s">
        <v>47</v>
      </c>
      <c r="L3" s="756"/>
      <c r="M3" s="1188" t="s">
        <v>274</v>
      </c>
      <c r="N3" s="1188"/>
      <c r="O3" s="757" t="s">
        <v>275</v>
      </c>
      <c r="P3" s="758"/>
      <c r="Q3" s="759" t="s">
        <v>50</v>
      </c>
      <c r="R3" s="760"/>
      <c r="S3" s="761" t="s">
        <v>51</v>
      </c>
      <c r="T3" s="760"/>
    </row>
    <row r="4" spans="1:20" ht="44.25" thickTop="1" thickBot="1">
      <c r="A4" s="762"/>
      <c r="B4" s="763"/>
      <c r="C4" s="764"/>
      <c r="D4" s="765"/>
      <c r="E4" s="766"/>
      <c r="F4" s="767"/>
      <c r="G4" s="768" t="s">
        <v>52</v>
      </c>
      <c r="H4" s="769" t="s">
        <v>53</v>
      </c>
      <c r="I4" s="770" t="s">
        <v>52</v>
      </c>
      <c r="J4" s="771" t="s">
        <v>53</v>
      </c>
      <c r="K4" s="772" t="s">
        <v>52</v>
      </c>
      <c r="L4" s="773" t="s">
        <v>53</v>
      </c>
      <c r="M4" s="774" t="s">
        <v>52</v>
      </c>
      <c r="N4" s="775" t="s">
        <v>53</v>
      </c>
      <c r="O4" s="776" t="s">
        <v>52</v>
      </c>
      <c r="P4" s="776" t="s">
        <v>276</v>
      </c>
      <c r="Q4" s="777" t="s">
        <v>52</v>
      </c>
      <c r="R4" s="778" t="s">
        <v>53</v>
      </c>
      <c r="S4" s="779" t="s">
        <v>52</v>
      </c>
      <c r="T4" s="778" t="s">
        <v>53</v>
      </c>
    </row>
    <row r="5" spans="1:20" ht="16.5" thickTop="1" thickBot="1">
      <c r="A5" s="780"/>
      <c r="B5" s="781" t="s">
        <v>55</v>
      </c>
      <c r="C5" s="782" t="s">
        <v>56</v>
      </c>
      <c r="D5" s="783" t="s">
        <v>133</v>
      </c>
      <c r="E5" s="784"/>
      <c r="F5" s="785"/>
      <c r="G5" s="786"/>
      <c r="H5" s="787"/>
      <c r="I5" s="788"/>
      <c r="J5" s="789"/>
      <c r="K5" s="790"/>
      <c r="L5" s="791"/>
      <c r="M5" s="792"/>
      <c r="N5" s="793"/>
      <c r="O5" s="776"/>
      <c r="P5" s="776"/>
      <c r="Q5" s="794"/>
      <c r="R5" s="795"/>
      <c r="S5" s="796"/>
      <c r="T5" s="795"/>
    </row>
    <row r="6" spans="1:20" ht="16.5" thickTop="1" thickBot="1">
      <c r="A6" s="762"/>
      <c r="B6" s="797" t="s">
        <v>57</v>
      </c>
      <c r="C6" s="798" t="s">
        <v>58</v>
      </c>
      <c r="D6" s="765"/>
      <c r="E6" s="799" t="s">
        <v>59</v>
      </c>
      <c r="F6" s="800"/>
      <c r="G6" s="801"/>
      <c r="H6" s="802"/>
      <c r="I6" s="803"/>
      <c r="J6" s="804"/>
      <c r="K6" s="805"/>
      <c r="L6" s="806"/>
      <c r="M6" s="807"/>
      <c r="N6" s="808"/>
      <c r="O6" s="776"/>
      <c r="P6" s="776"/>
      <c r="Q6" s="809"/>
      <c r="R6" s="810"/>
      <c r="S6" s="811"/>
      <c r="T6" s="810"/>
    </row>
    <row r="7" spans="1:20" ht="16.5" thickTop="1" thickBot="1">
      <c r="A7" s="812"/>
      <c r="B7" s="813"/>
      <c r="C7" s="814"/>
      <c r="D7" s="815"/>
      <c r="E7" s="816"/>
      <c r="F7" s="800" t="s">
        <v>60</v>
      </c>
      <c r="G7" s="817"/>
      <c r="H7" s="817"/>
      <c r="I7" s="818"/>
      <c r="J7" s="818"/>
      <c r="K7" s="817"/>
      <c r="L7" s="819"/>
      <c r="M7" s="820"/>
      <c r="N7" s="821"/>
      <c r="O7" s="822"/>
      <c r="P7" s="822"/>
      <c r="Q7" s="823"/>
      <c r="R7" s="820"/>
      <c r="S7" s="820"/>
      <c r="T7" s="823"/>
    </row>
    <row r="8" spans="1:20" ht="17.25" thickTop="1" thickBot="1">
      <c r="A8" s="824"/>
      <c r="B8" s="825" t="s">
        <v>277</v>
      </c>
      <c r="C8" s="826"/>
      <c r="D8" s="827"/>
      <c r="E8" s="827"/>
      <c r="F8" s="827"/>
      <c r="G8" s="828">
        <f t="shared" ref="G8:T8" si="0">G9+G37+G56+G72+G77</f>
        <v>990789</v>
      </c>
      <c r="H8" s="828">
        <f t="shared" si="0"/>
        <v>0</v>
      </c>
      <c r="I8" s="828">
        <f t="shared" si="0"/>
        <v>1040201</v>
      </c>
      <c r="J8" s="828">
        <f t="shared" si="0"/>
        <v>0</v>
      </c>
      <c r="K8" s="828">
        <f t="shared" si="0"/>
        <v>988039</v>
      </c>
      <c r="L8" s="828">
        <f t="shared" si="0"/>
        <v>0</v>
      </c>
      <c r="M8" s="828">
        <f t="shared" si="0"/>
        <v>1076257</v>
      </c>
      <c r="N8" s="828">
        <f t="shared" si="0"/>
        <v>0</v>
      </c>
      <c r="O8" s="829">
        <f t="shared" si="0"/>
        <v>1061239</v>
      </c>
      <c r="P8" s="829">
        <f t="shared" si="0"/>
        <v>0</v>
      </c>
      <c r="Q8" s="830">
        <f t="shared" si="0"/>
        <v>1011543</v>
      </c>
      <c r="R8" s="830">
        <f t="shared" si="0"/>
        <v>0</v>
      </c>
      <c r="S8" s="830">
        <f t="shared" si="0"/>
        <v>1011543</v>
      </c>
      <c r="T8" s="830">
        <f t="shared" si="0"/>
        <v>0</v>
      </c>
    </row>
    <row r="9" spans="1:20" ht="17.25" thickTop="1" thickBot="1">
      <c r="A9" s="824"/>
      <c r="B9" s="831">
        <v>1</v>
      </c>
      <c r="C9" s="832" t="s">
        <v>278</v>
      </c>
      <c r="D9" s="833"/>
      <c r="E9" s="833"/>
      <c r="F9" s="833"/>
      <c r="G9" s="834">
        <f t="shared" ref="G9:T9" si="1">G10+G27+G31</f>
        <v>728830</v>
      </c>
      <c r="H9" s="835">
        <f t="shared" si="1"/>
        <v>0</v>
      </c>
      <c r="I9" s="835">
        <f t="shared" si="1"/>
        <v>771789</v>
      </c>
      <c r="J9" s="835">
        <f t="shared" si="1"/>
        <v>0</v>
      </c>
      <c r="K9" s="835">
        <f t="shared" si="1"/>
        <v>717350</v>
      </c>
      <c r="L9" s="835">
        <f t="shared" si="1"/>
        <v>0</v>
      </c>
      <c r="M9" s="835">
        <f t="shared" si="1"/>
        <v>776498</v>
      </c>
      <c r="N9" s="836">
        <f t="shared" si="1"/>
        <v>0</v>
      </c>
      <c r="O9" s="837">
        <f t="shared" si="1"/>
        <v>745463</v>
      </c>
      <c r="P9" s="837">
        <f t="shared" si="1"/>
        <v>0</v>
      </c>
      <c r="Q9" s="838">
        <f t="shared" si="1"/>
        <v>695776</v>
      </c>
      <c r="R9" s="839">
        <f t="shared" si="1"/>
        <v>0</v>
      </c>
      <c r="S9" s="839">
        <f t="shared" si="1"/>
        <v>695776</v>
      </c>
      <c r="T9" s="840">
        <f t="shared" si="1"/>
        <v>0</v>
      </c>
    </row>
    <row r="10" spans="1:20" ht="17.25" thickTop="1" thickBot="1">
      <c r="A10" s="824"/>
      <c r="B10" s="841"/>
      <c r="C10" s="842" t="s">
        <v>279</v>
      </c>
      <c r="D10" s="843" t="s">
        <v>278</v>
      </c>
      <c r="E10" s="844"/>
      <c r="F10" s="844"/>
      <c r="G10" s="845">
        <f t="shared" ref="G10:T10" si="2">G11+G12+G13+G14+G15+G16+G17+G21+G24+G25+G26+G19+G18+G20+G22+G23</f>
        <v>719257</v>
      </c>
      <c r="H10" s="846">
        <f t="shared" si="2"/>
        <v>0</v>
      </c>
      <c r="I10" s="846">
        <f t="shared" si="2"/>
        <v>764557</v>
      </c>
      <c r="J10" s="846">
        <f t="shared" si="2"/>
        <v>0</v>
      </c>
      <c r="K10" s="846">
        <f t="shared" si="2"/>
        <v>710118</v>
      </c>
      <c r="L10" s="846">
        <f t="shared" si="2"/>
        <v>0</v>
      </c>
      <c r="M10" s="846">
        <f t="shared" si="2"/>
        <v>758052</v>
      </c>
      <c r="N10" s="847">
        <f t="shared" si="2"/>
        <v>0</v>
      </c>
      <c r="O10" s="848">
        <f t="shared" si="2"/>
        <v>732657</v>
      </c>
      <c r="P10" s="848">
        <f t="shared" si="2"/>
        <v>0</v>
      </c>
      <c r="Q10" s="849">
        <f t="shared" si="2"/>
        <v>682970</v>
      </c>
      <c r="R10" s="850">
        <f t="shared" si="2"/>
        <v>0</v>
      </c>
      <c r="S10" s="850">
        <f t="shared" si="2"/>
        <v>682970</v>
      </c>
      <c r="T10" s="851">
        <f t="shared" si="2"/>
        <v>0</v>
      </c>
    </row>
    <row r="11" spans="1:20" ht="17.25" thickTop="1" thickBot="1">
      <c r="A11" s="824"/>
      <c r="B11" s="852"/>
      <c r="C11" s="853"/>
      <c r="D11" s="854" t="s">
        <v>66</v>
      </c>
      <c r="E11" s="855" t="s">
        <v>67</v>
      </c>
      <c r="F11" s="856">
        <v>111</v>
      </c>
      <c r="G11" s="857">
        <v>449508</v>
      </c>
      <c r="H11" s="858">
        <v>0</v>
      </c>
      <c r="I11" s="858">
        <v>450377</v>
      </c>
      <c r="J11" s="858">
        <v>0</v>
      </c>
      <c r="K11" s="858">
        <v>409870</v>
      </c>
      <c r="L11" s="858">
        <v>0</v>
      </c>
      <c r="M11" s="858">
        <v>492191</v>
      </c>
      <c r="N11" s="859">
        <v>0</v>
      </c>
      <c r="O11" s="860">
        <v>467000</v>
      </c>
      <c r="P11" s="860">
        <v>0</v>
      </c>
      <c r="Q11" s="861">
        <v>467000</v>
      </c>
      <c r="R11" s="862">
        <v>0</v>
      </c>
      <c r="S11" s="862">
        <v>467000</v>
      </c>
      <c r="T11" s="863">
        <v>0</v>
      </c>
    </row>
    <row r="12" spans="1:20" ht="17.25" thickTop="1" thickBot="1">
      <c r="A12" s="824"/>
      <c r="B12" s="852"/>
      <c r="C12" s="853"/>
      <c r="D12" s="854" t="s">
        <v>73</v>
      </c>
      <c r="E12" s="855" t="s">
        <v>74</v>
      </c>
      <c r="F12" s="855">
        <v>111</v>
      </c>
      <c r="G12" s="857">
        <v>149865</v>
      </c>
      <c r="H12" s="858">
        <v>0</v>
      </c>
      <c r="I12" s="858">
        <v>165107</v>
      </c>
      <c r="J12" s="858">
        <v>0</v>
      </c>
      <c r="K12" s="858">
        <v>178300</v>
      </c>
      <c r="L12" s="858">
        <v>0</v>
      </c>
      <c r="M12" s="858">
        <v>161033</v>
      </c>
      <c r="N12" s="859">
        <v>0</v>
      </c>
      <c r="O12" s="860">
        <v>178300</v>
      </c>
      <c r="P12" s="860">
        <v>0</v>
      </c>
      <c r="Q12" s="861">
        <v>178300</v>
      </c>
      <c r="R12" s="862">
        <v>0</v>
      </c>
      <c r="S12" s="862">
        <v>178300</v>
      </c>
      <c r="T12" s="863">
        <v>0</v>
      </c>
    </row>
    <row r="13" spans="1:20" ht="17.25" thickTop="1" thickBot="1">
      <c r="A13" s="824"/>
      <c r="B13" s="852"/>
      <c r="C13" s="853"/>
      <c r="D13" s="864" t="s">
        <v>77</v>
      </c>
      <c r="E13" s="855" t="s">
        <v>78</v>
      </c>
      <c r="F13" s="855">
        <v>111</v>
      </c>
      <c r="G13" s="857">
        <v>51559</v>
      </c>
      <c r="H13" s="858">
        <v>0</v>
      </c>
      <c r="I13" s="858">
        <v>47819</v>
      </c>
      <c r="J13" s="858">
        <v>0</v>
      </c>
      <c r="K13" s="858">
        <v>28857</v>
      </c>
      <c r="L13" s="858">
        <v>0</v>
      </c>
      <c r="M13" s="858">
        <v>23346</v>
      </c>
      <c r="N13" s="859">
        <v>0</v>
      </c>
      <c r="O13" s="860">
        <v>17882</v>
      </c>
      <c r="P13" s="860">
        <v>0</v>
      </c>
      <c r="Q13" s="861">
        <v>16128</v>
      </c>
      <c r="R13" s="862">
        <v>0</v>
      </c>
      <c r="S13" s="862">
        <v>16128</v>
      </c>
      <c r="T13" s="863">
        <v>0</v>
      </c>
    </row>
    <row r="14" spans="1:20" ht="17.25" thickTop="1" thickBot="1">
      <c r="A14" s="824"/>
      <c r="B14" s="852"/>
      <c r="C14" s="853"/>
      <c r="D14" s="864" t="s">
        <v>77</v>
      </c>
      <c r="E14" s="855" t="s">
        <v>280</v>
      </c>
      <c r="F14" s="855">
        <v>111</v>
      </c>
      <c r="G14" s="857">
        <v>1902</v>
      </c>
      <c r="H14" s="858">
        <v>0</v>
      </c>
      <c r="I14" s="858">
        <v>0</v>
      </c>
      <c r="J14" s="858">
        <v>0</v>
      </c>
      <c r="K14" s="858">
        <v>0</v>
      </c>
      <c r="L14" s="858">
        <v>0</v>
      </c>
      <c r="M14" s="858">
        <v>0</v>
      </c>
      <c r="N14" s="859">
        <v>0</v>
      </c>
      <c r="O14" s="860">
        <v>15450</v>
      </c>
      <c r="P14" s="860">
        <v>0</v>
      </c>
      <c r="Q14" s="861">
        <v>15450</v>
      </c>
      <c r="R14" s="862">
        <v>0</v>
      </c>
      <c r="S14" s="862">
        <v>15450</v>
      </c>
      <c r="T14" s="863">
        <v>0</v>
      </c>
    </row>
    <row r="15" spans="1:20" ht="17.25" thickTop="1" thickBot="1">
      <c r="A15" s="824"/>
      <c r="B15" s="852"/>
      <c r="C15" s="853"/>
      <c r="D15" s="864" t="s">
        <v>81</v>
      </c>
      <c r="E15" s="855" t="s">
        <v>150</v>
      </c>
      <c r="F15" s="855">
        <v>111</v>
      </c>
      <c r="G15" s="857">
        <v>3722</v>
      </c>
      <c r="H15" s="858">
        <v>0</v>
      </c>
      <c r="I15" s="858">
        <v>3950</v>
      </c>
      <c r="J15" s="858">
        <v>0</v>
      </c>
      <c r="K15" s="858">
        <v>200</v>
      </c>
      <c r="L15" s="858">
        <v>0</v>
      </c>
      <c r="M15" s="858">
        <v>4147</v>
      </c>
      <c r="N15" s="859">
        <v>0</v>
      </c>
      <c r="O15" s="860">
        <v>1600</v>
      </c>
      <c r="P15" s="860">
        <v>0</v>
      </c>
      <c r="Q15" s="861">
        <v>1600</v>
      </c>
      <c r="R15" s="862">
        <v>0</v>
      </c>
      <c r="S15" s="862">
        <v>1600</v>
      </c>
      <c r="T15" s="863">
        <v>0</v>
      </c>
    </row>
    <row r="16" spans="1:20" ht="17.25" thickTop="1" thickBot="1">
      <c r="A16" s="824"/>
      <c r="B16" s="852"/>
      <c r="C16" s="853"/>
      <c r="D16" s="864" t="s">
        <v>66</v>
      </c>
      <c r="E16" s="855" t="s">
        <v>281</v>
      </c>
      <c r="F16" s="855"/>
      <c r="G16" s="857">
        <v>47678</v>
      </c>
      <c r="H16" s="858">
        <v>0</v>
      </c>
      <c r="I16" s="858">
        <v>4340</v>
      </c>
      <c r="J16" s="858">
        <v>0</v>
      </c>
      <c r="K16" s="858">
        <v>65958</v>
      </c>
      <c r="L16" s="858">
        <v>0</v>
      </c>
      <c r="M16" s="858">
        <v>9362</v>
      </c>
      <c r="N16" s="859">
        <v>0</v>
      </c>
      <c r="O16" s="860">
        <v>0</v>
      </c>
      <c r="P16" s="860">
        <v>0</v>
      </c>
      <c r="Q16" s="861">
        <v>0</v>
      </c>
      <c r="R16" s="862">
        <v>0</v>
      </c>
      <c r="S16" s="862">
        <v>0</v>
      </c>
      <c r="T16" s="863">
        <v>0</v>
      </c>
    </row>
    <row r="17" spans="1:20" ht="17.25" thickTop="1" thickBot="1">
      <c r="A17" s="824"/>
      <c r="B17" s="852"/>
      <c r="C17" s="853"/>
      <c r="D17" s="864" t="s">
        <v>73</v>
      </c>
      <c r="E17" s="865" t="s">
        <v>74</v>
      </c>
      <c r="F17" s="866" t="s">
        <v>282</v>
      </c>
      <c r="G17" s="857">
        <v>5637</v>
      </c>
      <c r="H17" s="858">
        <v>0</v>
      </c>
      <c r="I17" s="858">
        <v>7176</v>
      </c>
      <c r="J17" s="858">
        <v>0</v>
      </c>
      <c r="K17" s="858">
        <v>21628</v>
      </c>
      <c r="L17" s="858">
        <v>0</v>
      </c>
      <c r="M17" s="858">
        <v>4539</v>
      </c>
      <c r="N17" s="859">
        <v>0</v>
      </c>
      <c r="O17" s="860">
        <v>0</v>
      </c>
      <c r="P17" s="860">
        <v>0</v>
      </c>
      <c r="Q17" s="861">
        <v>0</v>
      </c>
      <c r="R17" s="862">
        <v>0</v>
      </c>
      <c r="S17" s="862">
        <v>0</v>
      </c>
      <c r="T17" s="863">
        <v>0</v>
      </c>
    </row>
    <row r="18" spans="1:20" ht="17.25" thickTop="1" thickBot="1">
      <c r="A18" s="824"/>
      <c r="B18" s="852"/>
      <c r="C18" s="853"/>
      <c r="D18" s="864" t="s">
        <v>77</v>
      </c>
      <c r="E18" s="865" t="s">
        <v>78</v>
      </c>
      <c r="F18" s="866"/>
      <c r="G18" s="857">
        <v>0</v>
      </c>
      <c r="H18" s="858">
        <v>0</v>
      </c>
      <c r="I18" s="858">
        <v>20878</v>
      </c>
      <c r="J18" s="858">
        <v>0</v>
      </c>
      <c r="K18" s="858">
        <v>0</v>
      </c>
      <c r="L18" s="858">
        <v>0</v>
      </c>
      <c r="M18" s="858">
        <v>9950</v>
      </c>
      <c r="N18" s="859">
        <v>0</v>
      </c>
      <c r="O18" s="860">
        <v>0</v>
      </c>
      <c r="P18" s="860">
        <v>0</v>
      </c>
      <c r="Q18" s="861">
        <v>0</v>
      </c>
      <c r="R18" s="862">
        <v>0</v>
      </c>
      <c r="S18" s="862">
        <v>0</v>
      </c>
      <c r="T18" s="863">
        <v>0</v>
      </c>
    </row>
    <row r="19" spans="1:20" ht="17.25" thickTop="1" thickBot="1">
      <c r="A19" s="824"/>
      <c r="B19" s="852"/>
      <c r="C19" s="853"/>
      <c r="D19" s="864" t="s">
        <v>66</v>
      </c>
      <c r="E19" s="865" t="s">
        <v>283</v>
      </c>
      <c r="F19" s="866" t="s">
        <v>284</v>
      </c>
      <c r="G19" s="857">
        <v>3529</v>
      </c>
      <c r="H19" s="858">
        <v>0</v>
      </c>
      <c r="I19" s="858">
        <v>3677</v>
      </c>
      <c r="J19" s="858">
        <v>0</v>
      </c>
      <c r="K19" s="858">
        <v>3677</v>
      </c>
      <c r="L19" s="858">
        <v>0</v>
      </c>
      <c r="M19" s="858">
        <v>3892</v>
      </c>
      <c r="N19" s="859">
        <v>0</v>
      </c>
      <c r="O19" s="860">
        <v>3892</v>
      </c>
      <c r="P19" s="860">
        <v>0</v>
      </c>
      <c r="Q19" s="861">
        <v>3892</v>
      </c>
      <c r="R19" s="862">
        <v>0</v>
      </c>
      <c r="S19" s="862">
        <v>3892</v>
      </c>
      <c r="T19" s="863">
        <v>0</v>
      </c>
    </row>
    <row r="20" spans="1:20" ht="17.25" thickTop="1" thickBot="1">
      <c r="A20" s="824"/>
      <c r="B20" s="852"/>
      <c r="C20" s="853"/>
      <c r="D20" s="864" t="s">
        <v>66</v>
      </c>
      <c r="E20" s="867" t="s">
        <v>283</v>
      </c>
      <c r="F20" s="868">
        <v>41</v>
      </c>
      <c r="G20" s="857">
        <v>0</v>
      </c>
      <c r="H20" s="858">
        <v>0</v>
      </c>
      <c r="I20" s="858">
        <v>18531</v>
      </c>
      <c r="J20" s="858">
        <v>0</v>
      </c>
      <c r="K20" s="858">
        <v>0</v>
      </c>
      <c r="L20" s="858">
        <v>0</v>
      </c>
      <c r="M20" s="858">
        <v>0</v>
      </c>
      <c r="N20" s="859">
        <v>0</v>
      </c>
      <c r="O20" s="860">
        <v>0</v>
      </c>
      <c r="P20" s="860">
        <v>0</v>
      </c>
      <c r="Q20" s="861">
        <v>0</v>
      </c>
      <c r="R20" s="862">
        <v>0</v>
      </c>
      <c r="S20" s="862">
        <v>0</v>
      </c>
      <c r="T20" s="863">
        <v>0</v>
      </c>
    </row>
    <row r="21" spans="1:20" ht="17.25" thickTop="1" thickBot="1">
      <c r="A21" s="824"/>
      <c r="B21" s="852"/>
      <c r="C21" s="853"/>
      <c r="D21" s="864" t="s">
        <v>66</v>
      </c>
      <c r="E21" s="869" t="s">
        <v>285</v>
      </c>
      <c r="F21" s="869">
        <v>41</v>
      </c>
      <c r="G21" s="857">
        <v>3712</v>
      </c>
      <c r="H21" s="858">
        <v>0</v>
      </c>
      <c r="I21" s="858">
        <v>1147</v>
      </c>
      <c r="J21" s="858">
        <v>0</v>
      </c>
      <c r="K21" s="858">
        <v>1059</v>
      </c>
      <c r="L21" s="858">
        <v>0</v>
      </c>
      <c r="M21" s="858">
        <v>1059</v>
      </c>
      <c r="N21" s="859">
        <v>0</v>
      </c>
      <c r="O21" s="860">
        <v>0</v>
      </c>
      <c r="P21" s="860">
        <v>0</v>
      </c>
      <c r="Q21" s="870">
        <v>0</v>
      </c>
      <c r="R21" s="871">
        <v>0</v>
      </c>
      <c r="S21" s="871">
        <v>0</v>
      </c>
      <c r="T21" s="872">
        <v>0</v>
      </c>
    </row>
    <row r="22" spans="1:20" ht="17.25" thickTop="1" thickBot="1">
      <c r="A22" s="824"/>
      <c r="B22" s="852"/>
      <c r="C22" s="853"/>
      <c r="D22" s="864" t="s">
        <v>66</v>
      </c>
      <c r="E22" s="869" t="s">
        <v>286</v>
      </c>
      <c r="F22" s="869"/>
      <c r="G22" s="857">
        <v>0</v>
      </c>
      <c r="H22" s="858">
        <v>0</v>
      </c>
      <c r="I22" s="858">
        <v>30389</v>
      </c>
      <c r="J22" s="858">
        <v>0</v>
      </c>
      <c r="K22" s="858">
        <v>0</v>
      </c>
      <c r="L22" s="858">
        <v>0</v>
      </c>
      <c r="M22" s="858">
        <v>37768</v>
      </c>
      <c r="N22" s="859">
        <v>0</v>
      </c>
      <c r="O22" s="873">
        <v>37768</v>
      </c>
      <c r="P22" s="873">
        <v>0</v>
      </c>
      <c r="Q22" s="870">
        <v>0</v>
      </c>
      <c r="R22" s="871">
        <v>0</v>
      </c>
      <c r="S22" s="871">
        <v>0</v>
      </c>
      <c r="T22" s="872">
        <v>0</v>
      </c>
    </row>
    <row r="23" spans="1:20" ht="17.25" thickTop="1" thickBot="1">
      <c r="A23" s="824"/>
      <c r="B23" s="852"/>
      <c r="C23" s="853"/>
      <c r="D23" s="864" t="s">
        <v>73</v>
      </c>
      <c r="E23" s="869" t="s">
        <v>74</v>
      </c>
      <c r="F23" s="869"/>
      <c r="G23" s="857">
        <v>0</v>
      </c>
      <c r="H23" s="858">
        <v>0</v>
      </c>
      <c r="I23" s="858">
        <v>10659</v>
      </c>
      <c r="J23" s="858">
        <v>0</v>
      </c>
      <c r="K23" s="858">
        <v>0</v>
      </c>
      <c r="L23" s="858">
        <v>0</v>
      </c>
      <c r="M23" s="858">
        <v>10165</v>
      </c>
      <c r="N23" s="859">
        <v>0</v>
      </c>
      <c r="O23" s="873">
        <v>10165</v>
      </c>
      <c r="P23" s="873">
        <v>0</v>
      </c>
      <c r="Q23" s="870">
        <v>0</v>
      </c>
      <c r="R23" s="871">
        <v>0</v>
      </c>
      <c r="S23" s="871">
        <v>0</v>
      </c>
      <c r="T23" s="872">
        <v>0</v>
      </c>
    </row>
    <row r="24" spans="1:20" ht="17.25" thickTop="1" thickBot="1">
      <c r="A24" s="824"/>
      <c r="B24" s="852"/>
      <c r="C24" s="853"/>
      <c r="D24" s="864" t="s">
        <v>77</v>
      </c>
      <c r="E24" s="869" t="s">
        <v>287</v>
      </c>
      <c r="F24" s="869" t="s">
        <v>288</v>
      </c>
      <c r="G24" s="857">
        <v>1500</v>
      </c>
      <c r="H24" s="858">
        <v>0</v>
      </c>
      <c r="I24" s="858">
        <v>0</v>
      </c>
      <c r="J24" s="858">
        <v>0</v>
      </c>
      <c r="K24" s="858">
        <v>0</v>
      </c>
      <c r="L24" s="858">
        <v>0</v>
      </c>
      <c r="M24" s="858">
        <v>0</v>
      </c>
      <c r="N24" s="859">
        <v>0</v>
      </c>
      <c r="O24" s="873">
        <v>0</v>
      </c>
      <c r="P24" s="873">
        <v>0</v>
      </c>
      <c r="Q24" s="870">
        <v>0</v>
      </c>
      <c r="R24" s="871">
        <v>0</v>
      </c>
      <c r="S24" s="871">
        <v>0</v>
      </c>
      <c r="T24" s="872">
        <v>0</v>
      </c>
    </row>
    <row r="25" spans="1:20" ht="17.25" thickTop="1" thickBot="1">
      <c r="A25" s="824"/>
      <c r="B25" s="852"/>
      <c r="C25" s="853"/>
      <c r="D25" s="864" t="s">
        <v>77</v>
      </c>
      <c r="E25" s="869" t="s">
        <v>78</v>
      </c>
      <c r="F25" s="869" t="s">
        <v>289</v>
      </c>
      <c r="G25" s="857">
        <v>240</v>
      </c>
      <c r="H25" s="858">
        <v>0</v>
      </c>
      <c r="I25" s="858">
        <v>297</v>
      </c>
      <c r="J25" s="858">
        <v>0</v>
      </c>
      <c r="K25" s="858">
        <v>369</v>
      </c>
      <c r="L25" s="858">
        <v>0</v>
      </c>
      <c r="M25" s="858">
        <v>325</v>
      </c>
      <c r="N25" s="859">
        <v>0</v>
      </c>
      <c r="O25" s="873">
        <v>325</v>
      </c>
      <c r="P25" s="873">
        <v>0</v>
      </c>
      <c r="Q25" s="861">
        <v>325</v>
      </c>
      <c r="R25" s="862">
        <v>0</v>
      </c>
      <c r="S25" s="862">
        <v>325</v>
      </c>
      <c r="T25" s="863">
        <v>0</v>
      </c>
    </row>
    <row r="26" spans="1:20" ht="17.25" thickTop="1" thickBot="1">
      <c r="A26" s="824"/>
      <c r="B26" s="852"/>
      <c r="C26" s="853"/>
      <c r="D26" s="864" t="s">
        <v>77</v>
      </c>
      <c r="E26" s="869" t="s">
        <v>290</v>
      </c>
      <c r="F26" s="869"/>
      <c r="G26" s="857">
        <v>405</v>
      </c>
      <c r="H26" s="858">
        <v>0</v>
      </c>
      <c r="I26" s="858">
        <v>210</v>
      </c>
      <c r="J26" s="858">
        <v>0</v>
      </c>
      <c r="K26" s="858">
        <v>200</v>
      </c>
      <c r="L26" s="858">
        <v>0</v>
      </c>
      <c r="M26" s="858">
        <v>275</v>
      </c>
      <c r="N26" s="859">
        <v>0</v>
      </c>
      <c r="O26" s="860">
        <v>275</v>
      </c>
      <c r="P26" s="860">
        <v>0</v>
      </c>
      <c r="Q26" s="861">
        <v>275</v>
      </c>
      <c r="R26" s="862">
        <v>0</v>
      </c>
      <c r="S26" s="862">
        <v>275</v>
      </c>
      <c r="T26" s="863">
        <v>0</v>
      </c>
    </row>
    <row r="27" spans="1:20" ht="17.25" thickTop="1" thickBot="1">
      <c r="A27" s="824"/>
      <c r="B27" s="841"/>
      <c r="C27" s="842" t="s">
        <v>291</v>
      </c>
      <c r="D27" s="843" t="s">
        <v>292</v>
      </c>
      <c r="E27" s="844"/>
      <c r="F27" s="844"/>
      <c r="G27" s="845">
        <f t="shared" ref="G27:T27" si="3">G28+G29+G30</f>
        <v>7424</v>
      </c>
      <c r="H27" s="846">
        <f t="shared" si="3"/>
        <v>0</v>
      </c>
      <c r="I27" s="846">
        <f t="shared" si="3"/>
        <v>7232</v>
      </c>
      <c r="J27" s="846">
        <f t="shared" si="3"/>
        <v>0</v>
      </c>
      <c r="K27" s="846">
        <f t="shared" si="3"/>
        <v>7232</v>
      </c>
      <c r="L27" s="846">
        <f t="shared" si="3"/>
        <v>0</v>
      </c>
      <c r="M27" s="846">
        <f t="shared" si="3"/>
        <v>7206</v>
      </c>
      <c r="N27" s="847">
        <f t="shared" si="3"/>
        <v>0</v>
      </c>
      <c r="O27" s="848">
        <f t="shared" si="3"/>
        <v>7206</v>
      </c>
      <c r="P27" s="848">
        <f t="shared" si="3"/>
        <v>0</v>
      </c>
      <c r="Q27" s="849">
        <f t="shared" si="3"/>
        <v>7206</v>
      </c>
      <c r="R27" s="850">
        <f t="shared" si="3"/>
        <v>0</v>
      </c>
      <c r="S27" s="850">
        <f t="shared" si="3"/>
        <v>7206</v>
      </c>
      <c r="T27" s="851">
        <f t="shared" si="3"/>
        <v>0</v>
      </c>
    </row>
    <row r="28" spans="1:20" ht="17.25" thickTop="1" thickBot="1">
      <c r="A28" s="824"/>
      <c r="B28" s="874"/>
      <c r="C28" s="853"/>
      <c r="D28" s="875" t="s">
        <v>66</v>
      </c>
      <c r="E28" s="876" t="s">
        <v>67</v>
      </c>
      <c r="F28" s="876">
        <v>111</v>
      </c>
      <c r="G28" s="877">
        <v>0</v>
      </c>
      <c r="H28" s="878">
        <v>0</v>
      </c>
      <c r="I28" s="878">
        <v>0</v>
      </c>
      <c r="J28" s="878">
        <v>0</v>
      </c>
      <c r="K28" s="878">
        <v>0</v>
      </c>
      <c r="L28" s="878">
        <v>0</v>
      </c>
      <c r="M28" s="878">
        <v>0</v>
      </c>
      <c r="N28" s="879">
        <v>0</v>
      </c>
      <c r="O28" s="880">
        <v>0</v>
      </c>
      <c r="P28" s="880">
        <v>0</v>
      </c>
      <c r="Q28" s="881">
        <v>0</v>
      </c>
      <c r="R28" s="882">
        <v>0</v>
      </c>
      <c r="S28" s="882">
        <v>0</v>
      </c>
      <c r="T28" s="883">
        <v>0</v>
      </c>
    </row>
    <row r="29" spans="1:20" ht="17.25" thickTop="1" thickBot="1">
      <c r="A29" s="824"/>
      <c r="B29" s="874"/>
      <c r="C29" s="853"/>
      <c r="D29" s="875" t="s">
        <v>73</v>
      </c>
      <c r="E29" s="869" t="s">
        <v>74</v>
      </c>
      <c r="F29" s="869">
        <v>111</v>
      </c>
      <c r="G29" s="877">
        <v>0</v>
      </c>
      <c r="H29" s="878">
        <v>0</v>
      </c>
      <c r="I29" s="878">
        <v>0</v>
      </c>
      <c r="J29" s="878">
        <v>0</v>
      </c>
      <c r="K29" s="878">
        <v>0</v>
      </c>
      <c r="L29" s="878">
        <v>0</v>
      </c>
      <c r="M29" s="878">
        <v>0</v>
      </c>
      <c r="N29" s="879">
        <v>0</v>
      </c>
      <c r="O29" s="880">
        <v>0</v>
      </c>
      <c r="P29" s="880">
        <v>0</v>
      </c>
      <c r="Q29" s="881">
        <v>0</v>
      </c>
      <c r="R29" s="882">
        <v>0</v>
      </c>
      <c r="S29" s="882">
        <v>0</v>
      </c>
      <c r="T29" s="883">
        <v>0</v>
      </c>
    </row>
    <row r="30" spans="1:20" ht="17.25" thickTop="1" thickBot="1">
      <c r="A30" s="824"/>
      <c r="B30" s="874"/>
      <c r="C30" s="853"/>
      <c r="D30" s="884" t="s">
        <v>77</v>
      </c>
      <c r="E30" s="869" t="s">
        <v>78</v>
      </c>
      <c r="F30" s="869">
        <v>111</v>
      </c>
      <c r="G30" s="877">
        <v>7424</v>
      </c>
      <c r="H30" s="878">
        <v>0</v>
      </c>
      <c r="I30" s="878">
        <v>7232</v>
      </c>
      <c r="J30" s="878">
        <v>0</v>
      </c>
      <c r="K30" s="878">
        <v>7232</v>
      </c>
      <c r="L30" s="878">
        <v>0</v>
      </c>
      <c r="M30" s="878">
        <v>7206</v>
      </c>
      <c r="N30" s="879">
        <v>0</v>
      </c>
      <c r="O30" s="880">
        <v>7206</v>
      </c>
      <c r="P30" s="880">
        <v>0</v>
      </c>
      <c r="Q30" s="881">
        <v>7206</v>
      </c>
      <c r="R30" s="882">
        <v>0</v>
      </c>
      <c r="S30" s="882">
        <v>7206</v>
      </c>
      <c r="T30" s="883">
        <v>0</v>
      </c>
    </row>
    <row r="31" spans="1:20" ht="17.25" thickTop="1" thickBot="1">
      <c r="A31" s="824"/>
      <c r="B31" s="841"/>
      <c r="C31" s="842" t="s">
        <v>293</v>
      </c>
      <c r="D31" s="843" t="s">
        <v>294</v>
      </c>
      <c r="E31" s="844"/>
      <c r="F31" s="844"/>
      <c r="G31" s="845">
        <f>G32+G33+G34+G35+G36</f>
        <v>2149</v>
      </c>
      <c r="H31" s="846">
        <f>H32+H33+H34+H35+H36</f>
        <v>0</v>
      </c>
      <c r="I31" s="846">
        <v>0</v>
      </c>
      <c r="J31" s="846">
        <f t="shared" ref="J31:T31" si="4">J32+J33+J34+J35+J36</f>
        <v>0</v>
      </c>
      <c r="K31" s="846">
        <f t="shared" si="4"/>
        <v>0</v>
      </c>
      <c r="L31" s="846">
        <f t="shared" si="4"/>
        <v>0</v>
      </c>
      <c r="M31" s="846">
        <f t="shared" si="4"/>
        <v>11240</v>
      </c>
      <c r="N31" s="847">
        <f t="shared" si="4"/>
        <v>0</v>
      </c>
      <c r="O31" s="848">
        <f t="shared" si="4"/>
        <v>5600</v>
      </c>
      <c r="P31" s="848">
        <f t="shared" si="4"/>
        <v>0</v>
      </c>
      <c r="Q31" s="849">
        <f t="shared" si="4"/>
        <v>5600</v>
      </c>
      <c r="R31" s="850">
        <f t="shared" si="4"/>
        <v>0</v>
      </c>
      <c r="S31" s="850">
        <f t="shared" si="4"/>
        <v>5600</v>
      </c>
      <c r="T31" s="851">
        <f t="shared" si="4"/>
        <v>0</v>
      </c>
    </row>
    <row r="32" spans="1:20" ht="17.25" thickTop="1" thickBot="1">
      <c r="A32" s="824"/>
      <c r="B32" s="852"/>
      <c r="C32" s="853"/>
      <c r="D32" s="854" t="s">
        <v>66</v>
      </c>
      <c r="E32" s="856" t="s">
        <v>67</v>
      </c>
      <c r="F32" s="856">
        <v>41</v>
      </c>
      <c r="G32" s="857">
        <v>0</v>
      </c>
      <c r="H32" s="858">
        <v>0</v>
      </c>
      <c r="I32" s="858">
        <v>0</v>
      </c>
      <c r="J32" s="858">
        <v>0</v>
      </c>
      <c r="K32" s="858">
        <v>0</v>
      </c>
      <c r="L32" s="858">
        <v>0</v>
      </c>
      <c r="M32" s="858">
        <v>0</v>
      </c>
      <c r="N32" s="859">
        <v>0</v>
      </c>
      <c r="O32" s="860">
        <v>0</v>
      </c>
      <c r="P32" s="860">
        <v>0</v>
      </c>
      <c r="Q32" s="861">
        <v>0</v>
      </c>
      <c r="R32" s="862">
        <v>0</v>
      </c>
      <c r="S32" s="862">
        <v>0</v>
      </c>
      <c r="T32" s="863">
        <v>0</v>
      </c>
    </row>
    <row r="33" spans="1:20" ht="17.25" thickTop="1" thickBot="1">
      <c r="A33" s="824"/>
      <c r="B33" s="852"/>
      <c r="C33" s="853"/>
      <c r="D33" s="854" t="s">
        <v>73</v>
      </c>
      <c r="E33" s="855" t="s">
        <v>74</v>
      </c>
      <c r="F33" s="855">
        <v>41</v>
      </c>
      <c r="G33" s="857">
        <v>884</v>
      </c>
      <c r="H33" s="858">
        <v>0</v>
      </c>
      <c r="I33" s="858">
        <v>0</v>
      </c>
      <c r="J33" s="858">
        <v>0</v>
      </c>
      <c r="K33" s="858">
        <v>0</v>
      </c>
      <c r="L33" s="858">
        <v>0</v>
      </c>
      <c r="M33" s="858">
        <v>0</v>
      </c>
      <c r="N33" s="859">
        <v>0</v>
      </c>
      <c r="O33" s="860">
        <v>0</v>
      </c>
      <c r="P33" s="860">
        <v>0</v>
      </c>
      <c r="Q33" s="861">
        <v>0</v>
      </c>
      <c r="R33" s="862">
        <v>0</v>
      </c>
      <c r="S33" s="862">
        <v>0</v>
      </c>
      <c r="T33" s="863">
        <v>0</v>
      </c>
    </row>
    <row r="34" spans="1:20" ht="17.25" thickTop="1" thickBot="1">
      <c r="A34" s="824"/>
      <c r="B34" s="852"/>
      <c r="C34" s="853"/>
      <c r="D34" s="854" t="s">
        <v>77</v>
      </c>
      <c r="E34" s="855" t="s">
        <v>295</v>
      </c>
      <c r="F34" s="855">
        <v>41</v>
      </c>
      <c r="G34" s="857">
        <v>1265</v>
      </c>
      <c r="H34" s="858">
        <v>0</v>
      </c>
      <c r="I34" s="858">
        <v>0</v>
      </c>
      <c r="J34" s="858">
        <v>0</v>
      </c>
      <c r="K34" s="858">
        <v>0</v>
      </c>
      <c r="L34" s="858">
        <v>0</v>
      </c>
      <c r="M34" s="858">
        <v>11240</v>
      </c>
      <c r="N34" s="859">
        <v>0</v>
      </c>
      <c r="O34" s="860">
        <v>5600</v>
      </c>
      <c r="P34" s="860">
        <v>0</v>
      </c>
      <c r="Q34" s="861">
        <v>5600</v>
      </c>
      <c r="R34" s="862">
        <v>0</v>
      </c>
      <c r="S34" s="862">
        <v>5600</v>
      </c>
      <c r="T34" s="863">
        <v>0</v>
      </c>
    </row>
    <row r="35" spans="1:20" ht="17.25" thickTop="1" thickBot="1">
      <c r="A35" s="824"/>
      <c r="B35" s="852"/>
      <c r="C35" s="853"/>
      <c r="D35" s="885" t="s">
        <v>77</v>
      </c>
      <c r="E35" s="856" t="s">
        <v>296</v>
      </c>
      <c r="F35" s="856">
        <v>41</v>
      </c>
      <c r="G35" s="857">
        <v>0</v>
      </c>
      <c r="H35" s="858">
        <v>0</v>
      </c>
      <c r="I35" s="858">
        <v>0</v>
      </c>
      <c r="J35" s="858">
        <v>0</v>
      </c>
      <c r="K35" s="858">
        <v>0</v>
      </c>
      <c r="L35" s="858">
        <v>0</v>
      </c>
      <c r="M35" s="858">
        <v>0</v>
      </c>
      <c r="N35" s="859">
        <v>0</v>
      </c>
      <c r="O35" s="860">
        <v>0</v>
      </c>
      <c r="P35" s="860">
        <v>0</v>
      </c>
      <c r="Q35" s="861">
        <v>0</v>
      </c>
      <c r="R35" s="862">
        <v>0</v>
      </c>
      <c r="S35" s="862">
        <v>0</v>
      </c>
      <c r="T35" s="863">
        <v>0</v>
      </c>
    </row>
    <row r="36" spans="1:20" ht="17.25" thickTop="1" thickBot="1">
      <c r="A36" s="824"/>
      <c r="B36" s="852"/>
      <c r="C36" s="853"/>
      <c r="D36" s="885" t="s">
        <v>84</v>
      </c>
      <c r="E36" s="856" t="s">
        <v>297</v>
      </c>
      <c r="F36" s="876">
        <v>41</v>
      </c>
      <c r="G36" s="857">
        <v>0</v>
      </c>
      <c r="H36" s="858">
        <v>0</v>
      </c>
      <c r="I36" s="858">
        <v>0</v>
      </c>
      <c r="J36" s="858">
        <v>0</v>
      </c>
      <c r="K36" s="858">
        <v>0</v>
      </c>
      <c r="L36" s="858">
        <v>0</v>
      </c>
      <c r="M36" s="858">
        <v>0</v>
      </c>
      <c r="N36" s="859">
        <v>0</v>
      </c>
      <c r="O36" s="860">
        <v>0</v>
      </c>
      <c r="P36" s="860">
        <v>0</v>
      </c>
      <c r="Q36" s="861">
        <v>0</v>
      </c>
      <c r="R36" s="862">
        <v>0</v>
      </c>
      <c r="S36" s="862">
        <v>0</v>
      </c>
      <c r="T36" s="863">
        <v>0</v>
      </c>
    </row>
    <row r="37" spans="1:20" ht="17.25" thickTop="1" thickBot="1">
      <c r="A37" s="824"/>
      <c r="B37" s="886">
        <v>2</v>
      </c>
      <c r="C37" s="887" t="s">
        <v>229</v>
      </c>
      <c r="D37" s="833"/>
      <c r="E37" s="833"/>
      <c r="F37" s="888"/>
      <c r="G37" s="889">
        <f t="shared" ref="G37:T37" si="5">G38+G52</f>
        <v>121873</v>
      </c>
      <c r="H37" s="890">
        <f t="shared" si="5"/>
        <v>0</v>
      </c>
      <c r="I37" s="890">
        <f t="shared" si="5"/>
        <v>148653</v>
      </c>
      <c r="J37" s="890">
        <f t="shared" si="5"/>
        <v>0</v>
      </c>
      <c r="K37" s="890">
        <f t="shared" si="5"/>
        <v>147706</v>
      </c>
      <c r="L37" s="890">
        <f t="shared" si="5"/>
        <v>0</v>
      </c>
      <c r="M37" s="890">
        <f t="shared" si="5"/>
        <v>172248</v>
      </c>
      <c r="N37" s="891">
        <f t="shared" si="5"/>
        <v>0</v>
      </c>
      <c r="O37" s="892">
        <f t="shared" si="5"/>
        <v>190864</v>
      </c>
      <c r="P37" s="892">
        <f t="shared" si="5"/>
        <v>0</v>
      </c>
      <c r="Q37" s="893">
        <f t="shared" si="5"/>
        <v>190867</v>
      </c>
      <c r="R37" s="894">
        <f t="shared" si="5"/>
        <v>0</v>
      </c>
      <c r="S37" s="894">
        <f t="shared" si="5"/>
        <v>190867</v>
      </c>
      <c r="T37" s="895">
        <f t="shared" si="5"/>
        <v>0</v>
      </c>
    </row>
    <row r="38" spans="1:20" ht="17.25" thickTop="1" thickBot="1">
      <c r="A38" s="824"/>
      <c r="B38" s="841"/>
      <c r="C38" s="842" t="s">
        <v>293</v>
      </c>
      <c r="D38" s="843" t="s">
        <v>229</v>
      </c>
      <c r="E38" s="844"/>
      <c r="F38" s="844"/>
      <c r="G38" s="845">
        <f t="shared" ref="G38:T38" si="6">G39+G44</f>
        <v>117927</v>
      </c>
      <c r="H38" s="846">
        <f t="shared" si="6"/>
        <v>0</v>
      </c>
      <c r="I38" s="846">
        <f t="shared" si="6"/>
        <v>141647</v>
      </c>
      <c r="J38" s="846">
        <f t="shared" si="6"/>
        <v>0</v>
      </c>
      <c r="K38" s="846">
        <f t="shared" si="6"/>
        <v>140700</v>
      </c>
      <c r="L38" s="846">
        <f t="shared" si="6"/>
        <v>0</v>
      </c>
      <c r="M38" s="846">
        <f t="shared" si="6"/>
        <v>163885</v>
      </c>
      <c r="N38" s="847">
        <f t="shared" si="6"/>
        <v>0</v>
      </c>
      <c r="O38" s="848">
        <f t="shared" si="6"/>
        <v>182501</v>
      </c>
      <c r="P38" s="848">
        <f t="shared" si="6"/>
        <v>0</v>
      </c>
      <c r="Q38" s="849">
        <f t="shared" si="6"/>
        <v>182504</v>
      </c>
      <c r="R38" s="850">
        <f t="shared" si="6"/>
        <v>0</v>
      </c>
      <c r="S38" s="850">
        <f t="shared" si="6"/>
        <v>182504</v>
      </c>
      <c r="T38" s="851">
        <f t="shared" si="6"/>
        <v>0</v>
      </c>
    </row>
    <row r="39" spans="1:20" ht="17.25" thickTop="1" thickBot="1">
      <c r="A39" s="896"/>
      <c r="B39" s="897"/>
      <c r="C39" s="898"/>
      <c r="D39" s="899"/>
      <c r="E39" s="900" t="s">
        <v>298</v>
      </c>
      <c r="F39" s="900"/>
      <c r="G39" s="901">
        <f t="shared" ref="G39:T39" si="7">G40+G41+G42+G43</f>
        <v>105175</v>
      </c>
      <c r="H39" s="902">
        <f t="shared" si="7"/>
        <v>0</v>
      </c>
      <c r="I39" s="902">
        <f t="shared" si="7"/>
        <v>129624</v>
      </c>
      <c r="J39" s="902">
        <f t="shared" si="7"/>
        <v>0</v>
      </c>
      <c r="K39" s="902">
        <f t="shared" si="7"/>
        <v>135700</v>
      </c>
      <c r="L39" s="902">
        <f t="shared" si="7"/>
        <v>0</v>
      </c>
      <c r="M39" s="902">
        <f t="shared" si="7"/>
        <v>142150</v>
      </c>
      <c r="N39" s="903">
        <f t="shared" si="7"/>
        <v>0</v>
      </c>
      <c r="O39" s="904">
        <f t="shared" si="7"/>
        <v>161267</v>
      </c>
      <c r="P39" s="904">
        <f t="shared" si="7"/>
        <v>0</v>
      </c>
      <c r="Q39" s="905">
        <f t="shared" si="7"/>
        <v>161270</v>
      </c>
      <c r="R39" s="906">
        <f t="shared" si="7"/>
        <v>0</v>
      </c>
      <c r="S39" s="906">
        <f t="shared" si="7"/>
        <v>161270</v>
      </c>
      <c r="T39" s="907">
        <f t="shared" si="7"/>
        <v>0</v>
      </c>
    </row>
    <row r="40" spans="1:20" ht="17.25" thickTop="1" thickBot="1">
      <c r="A40" s="824"/>
      <c r="B40" s="852" t="s">
        <v>299</v>
      </c>
      <c r="C40" s="853" t="s">
        <v>300</v>
      </c>
      <c r="D40" s="854" t="s">
        <v>66</v>
      </c>
      <c r="E40" s="855" t="s">
        <v>67</v>
      </c>
      <c r="F40" s="856">
        <v>41</v>
      </c>
      <c r="G40" s="857">
        <v>50220</v>
      </c>
      <c r="H40" s="858">
        <v>0</v>
      </c>
      <c r="I40" s="858">
        <v>67769</v>
      </c>
      <c r="J40" s="858">
        <v>0</v>
      </c>
      <c r="K40" s="858">
        <v>83600</v>
      </c>
      <c r="L40" s="858">
        <v>0</v>
      </c>
      <c r="M40" s="858">
        <v>95550</v>
      </c>
      <c r="N40" s="859">
        <v>0</v>
      </c>
      <c r="O40" s="860">
        <v>100830</v>
      </c>
      <c r="P40" s="860">
        <v>0</v>
      </c>
      <c r="Q40" s="861">
        <v>100830</v>
      </c>
      <c r="R40" s="862">
        <v>0</v>
      </c>
      <c r="S40" s="862">
        <v>100830</v>
      </c>
      <c r="T40" s="863">
        <v>0</v>
      </c>
    </row>
    <row r="41" spans="1:20" ht="17.25" thickTop="1" thickBot="1">
      <c r="A41" s="824"/>
      <c r="B41" s="852" t="s">
        <v>299</v>
      </c>
      <c r="C41" s="853" t="s">
        <v>300</v>
      </c>
      <c r="D41" s="854" t="s">
        <v>73</v>
      </c>
      <c r="E41" s="855" t="s">
        <v>74</v>
      </c>
      <c r="F41" s="855">
        <v>41</v>
      </c>
      <c r="G41" s="857">
        <v>21545</v>
      </c>
      <c r="H41" s="858">
        <v>0</v>
      </c>
      <c r="I41" s="858">
        <v>27714</v>
      </c>
      <c r="J41" s="858">
        <v>0</v>
      </c>
      <c r="K41" s="858">
        <v>27000</v>
      </c>
      <c r="L41" s="858">
        <v>0</v>
      </c>
      <c r="M41" s="858">
        <v>34750</v>
      </c>
      <c r="N41" s="859">
        <v>0</v>
      </c>
      <c r="O41" s="860">
        <v>35240</v>
      </c>
      <c r="P41" s="860">
        <v>0</v>
      </c>
      <c r="Q41" s="861">
        <v>35240</v>
      </c>
      <c r="R41" s="862">
        <v>0</v>
      </c>
      <c r="S41" s="862">
        <v>35240</v>
      </c>
      <c r="T41" s="863">
        <v>0</v>
      </c>
    </row>
    <row r="42" spans="1:20" ht="17.25" thickTop="1" thickBot="1">
      <c r="A42" s="824"/>
      <c r="B42" s="852" t="s">
        <v>299</v>
      </c>
      <c r="C42" s="853" t="s">
        <v>300</v>
      </c>
      <c r="D42" s="854" t="s">
        <v>77</v>
      </c>
      <c r="E42" s="855" t="s">
        <v>78</v>
      </c>
      <c r="F42" s="855">
        <v>41</v>
      </c>
      <c r="G42" s="857">
        <v>32896</v>
      </c>
      <c r="H42" s="858">
        <v>0</v>
      </c>
      <c r="I42" s="858">
        <v>33803</v>
      </c>
      <c r="J42" s="858">
        <v>0</v>
      </c>
      <c r="K42" s="858">
        <v>25000</v>
      </c>
      <c r="L42" s="858">
        <v>0</v>
      </c>
      <c r="M42" s="858">
        <v>11220</v>
      </c>
      <c r="N42" s="859">
        <v>0</v>
      </c>
      <c r="O42" s="860">
        <v>24997</v>
      </c>
      <c r="P42" s="860">
        <v>0</v>
      </c>
      <c r="Q42" s="861">
        <v>25000</v>
      </c>
      <c r="R42" s="862">
        <v>0</v>
      </c>
      <c r="S42" s="862">
        <v>25000</v>
      </c>
      <c r="T42" s="863">
        <v>0</v>
      </c>
    </row>
    <row r="43" spans="1:20" ht="17.25" thickTop="1" thickBot="1">
      <c r="A43" s="824"/>
      <c r="B43" s="852" t="s">
        <v>299</v>
      </c>
      <c r="C43" s="853" t="s">
        <v>300</v>
      </c>
      <c r="D43" s="854" t="s">
        <v>81</v>
      </c>
      <c r="E43" s="855" t="s">
        <v>150</v>
      </c>
      <c r="F43" s="869">
        <v>41</v>
      </c>
      <c r="G43" s="857">
        <v>514</v>
      </c>
      <c r="H43" s="858">
        <v>0</v>
      </c>
      <c r="I43" s="858">
        <v>338</v>
      </c>
      <c r="J43" s="858">
        <v>0</v>
      </c>
      <c r="K43" s="858">
        <v>100</v>
      </c>
      <c r="L43" s="858">
        <v>0</v>
      </c>
      <c r="M43" s="858">
        <v>630</v>
      </c>
      <c r="N43" s="859">
        <v>0</v>
      </c>
      <c r="O43" s="860">
        <v>200</v>
      </c>
      <c r="P43" s="860">
        <v>0</v>
      </c>
      <c r="Q43" s="861">
        <v>200</v>
      </c>
      <c r="R43" s="862">
        <v>0</v>
      </c>
      <c r="S43" s="862">
        <v>200</v>
      </c>
      <c r="T43" s="863">
        <v>0</v>
      </c>
    </row>
    <row r="44" spans="1:20" ht="17.25" thickTop="1" thickBot="1">
      <c r="A44" s="824"/>
      <c r="B44" s="852"/>
      <c r="C44" s="908"/>
      <c r="D44" s="909"/>
      <c r="E44" s="910" t="s">
        <v>301</v>
      </c>
      <c r="F44" s="911"/>
      <c r="G44" s="912">
        <f t="shared" ref="G44:T44" si="8">G45+G46+G49+G50+G47+G48+G51</f>
        <v>12752</v>
      </c>
      <c r="H44" s="913">
        <f t="shared" si="8"/>
        <v>0</v>
      </c>
      <c r="I44" s="913">
        <f t="shared" si="8"/>
        <v>12023</v>
      </c>
      <c r="J44" s="913">
        <f t="shared" si="8"/>
        <v>0</v>
      </c>
      <c r="K44" s="913">
        <f t="shared" si="8"/>
        <v>5000</v>
      </c>
      <c r="L44" s="913">
        <f t="shared" si="8"/>
        <v>0</v>
      </c>
      <c r="M44" s="913">
        <f t="shared" si="8"/>
        <v>21735</v>
      </c>
      <c r="N44" s="914">
        <f t="shared" si="8"/>
        <v>0</v>
      </c>
      <c r="O44" s="915">
        <f t="shared" si="8"/>
        <v>21234</v>
      </c>
      <c r="P44" s="915">
        <f t="shared" si="8"/>
        <v>0</v>
      </c>
      <c r="Q44" s="916">
        <f t="shared" si="8"/>
        <v>21234</v>
      </c>
      <c r="R44" s="917">
        <f t="shared" si="8"/>
        <v>0</v>
      </c>
      <c r="S44" s="917">
        <f t="shared" si="8"/>
        <v>21234</v>
      </c>
      <c r="T44" s="918">
        <f t="shared" si="8"/>
        <v>0</v>
      </c>
    </row>
    <row r="45" spans="1:20" ht="17.25" thickTop="1" thickBot="1">
      <c r="A45" s="919"/>
      <c r="B45" s="920" t="s">
        <v>302</v>
      </c>
      <c r="C45" s="921" t="s">
        <v>303</v>
      </c>
      <c r="D45" s="922" t="s">
        <v>66</v>
      </c>
      <c r="E45" s="865" t="s">
        <v>67</v>
      </c>
      <c r="F45" s="923" t="s">
        <v>304</v>
      </c>
      <c r="G45" s="857">
        <v>9770</v>
      </c>
      <c r="H45" s="858">
        <v>0</v>
      </c>
      <c r="I45" s="858">
        <v>0</v>
      </c>
      <c r="J45" s="858">
        <v>0</v>
      </c>
      <c r="K45" s="858">
        <v>0</v>
      </c>
      <c r="L45" s="858">
        <v>0</v>
      </c>
      <c r="M45" s="858">
        <v>7500</v>
      </c>
      <c r="N45" s="859">
        <v>0</v>
      </c>
      <c r="O45" s="860">
        <v>7500</v>
      </c>
      <c r="P45" s="860">
        <v>0</v>
      </c>
      <c r="Q45" s="861">
        <v>7500</v>
      </c>
      <c r="R45" s="862">
        <v>0</v>
      </c>
      <c r="S45" s="862">
        <v>7500</v>
      </c>
      <c r="T45" s="863">
        <v>0</v>
      </c>
    </row>
    <row r="46" spans="1:20" ht="17.25" thickTop="1" thickBot="1">
      <c r="A46" s="919"/>
      <c r="B46" s="920" t="s">
        <v>302</v>
      </c>
      <c r="C46" s="921" t="s">
        <v>303</v>
      </c>
      <c r="D46" s="922" t="s">
        <v>73</v>
      </c>
      <c r="E46" s="865" t="s">
        <v>74</v>
      </c>
      <c r="F46" s="865" t="s">
        <v>304</v>
      </c>
      <c r="G46" s="857">
        <v>0</v>
      </c>
      <c r="H46" s="858">
        <v>0</v>
      </c>
      <c r="I46" s="858">
        <v>0</v>
      </c>
      <c r="J46" s="858">
        <v>0</v>
      </c>
      <c r="K46" s="858">
        <v>0</v>
      </c>
      <c r="L46" s="858">
        <v>0</v>
      </c>
      <c r="M46" s="858">
        <v>2090</v>
      </c>
      <c r="N46" s="859">
        <v>0</v>
      </c>
      <c r="O46" s="860">
        <v>2090</v>
      </c>
      <c r="P46" s="860">
        <v>0</v>
      </c>
      <c r="Q46" s="861">
        <v>2090</v>
      </c>
      <c r="R46" s="862">
        <v>0</v>
      </c>
      <c r="S46" s="862">
        <v>2090</v>
      </c>
      <c r="T46" s="863">
        <v>0</v>
      </c>
    </row>
    <row r="47" spans="1:20" ht="17.25" thickTop="1" thickBot="1">
      <c r="A47" s="919"/>
      <c r="B47" s="920" t="s">
        <v>302</v>
      </c>
      <c r="C47" s="921" t="s">
        <v>303</v>
      </c>
      <c r="D47" s="922" t="s">
        <v>66</v>
      </c>
      <c r="E47" s="865" t="s">
        <v>67</v>
      </c>
      <c r="F47" s="865" t="s">
        <v>305</v>
      </c>
      <c r="G47" s="857">
        <v>0</v>
      </c>
      <c r="H47" s="858">
        <v>0</v>
      </c>
      <c r="I47" s="858">
        <v>0</v>
      </c>
      <c r="J47" s="858">
        <v>0</v>
      </c>
      <c r="K47" s="858">
        <v>0</v>
      </c>
      <c r="L47" s="858">
        <v>0</v>
      </c>
      <c r="M47" s="858">
        <v>3000</v>
      </c>
      <c r="N47" s="859">
        <v>0</v>
      </c>
      <c r="O47" s="860">
        <v>3718</v>
      </c>
      <c r="P47" s="860">
        <v>0</v>
      </c>
      <c r="Q47" s="861">
        <v>3718</v>
      </c>
      <c r="R47" s="862">
        <v>0</v>
      </c>
      <c r="S47" s="862">
        <v>3718</v>
      </c>
      <c r="T47" s="863">
        <v>0</v>
      </c>
    </row>
    <row r="48" spans="1:20" ht="17.25" thickTop="1" thickBot="1">
      <c r="A48" s="919"/>
      <c r="B48" s="920"/>
      <c r="C48" s="921"/>
      <c r="D48" s="922"/>
      <c r="E48" s="865"/>
      <c r="F48" s="865"/>
      <c r="G48" s="857">
        <v>0</v>
      </c>
      <c r="H48" s="858">
        <v>0</v>
      </c>
      <c r="I48" s="858">
        <v>0</v>
      </c>
      <c r="J48" s="858">
        <v>0</v>
      </c>
      <c r="K48" s="858">
        <v>0</v>
      </c>
      <c r="L48" s="858">
        <v>0</v>
      </c>
      <c r="M48" s="858">
        <v>1100</v>
      </c>
      <c r="N48" s="859">
        <v>0</v>
      </c>
      <c r="O48" s="860">
        <v>2001</v>
      </c>
      <c r="P48" s="860">
        <v>0</v>
      </c>
      <c r="Q48" s="861">
        <v>2001</v>
      </c>
      <c r="R48" s="862">
        <v>0</v>
      </c>
      <c r="S48" s="862">
        <v>2001</v>
      </c>
      <c r="T48" s="863">
        <v>0</v>
      </c>
    </row>
    <row r="49" spans="1:20" ht="17.25" thickTop="1" thickBot="1">
      <c r="A49" s="919"/>
      <c r="B49" s="920" t="s">
        <v>302</v>
      </c>
      <c r="C49" s="921" t="s">
        <v>303</v>
      </c>
      <c r="D49" s="922" t="s">
        <v>77</v>
      </c>
      <c r="E49" s="865" t="s">
        <v>78</v>
      </c>
      <c r="F49" s="865">
        <v>72</v>
      </c>
      <c r="G49" s="857">
        <v>2982</v>
      </c>
      <c r="H49" s="858">
        <v>0</v>
      </c>
      <c r="I49" s="858">
        <v>5123</v>
      </c>
      <c r="J49" s="858">
        <v>0</v>
      </c>
      <c r="K49" s="858">
        <v>5000</v>
      </c>
      <c r="L49" s="858">
        <v>0</v>
      </c>
      <c r="M49" s="858">
        <v>5925</v>
      </c>
      <c r="N49" s="859">
        <v>0</v>
      </c>
      <c r="O49" s="860">
        <v>5925</v>
      </c>
      <c r="P49" s="860">
        <v>0</v>
      </c>
      <c r="Q49" s="861">
        <v>5925</v>
      </c>
      <c r="R49" s="862">
        <v>0</v>
      </c>
      <c r="S49" s="862">
        <v>5925</v>
      </c>
      <c r="T49" s="863">
        <v>0</v>
      </c>
    </row>
    <row r="50" spans="1:20" ht="17.25" thickTop="1" thickBot="1">
      <c r="A50" s="919"/>
      <c r="B50" s="920" t="s">
        <v>302</v>
      </c>
      <c r="C50" s="921" t="s">
        <v>303</v>
      </c>
      <c r="D50" s="922" t="s">
        <v>81</v>
      </c>
      <c r="E50" s="865" t="s">
        <v>150</v>
      </c>
      <c r="F50" s="867">
        <v>72</v>
      </c>
      <c r="G50" s="857">
        <v>0</v>
      </c>
      <c r="H50" s="858">
        <v>0</v>
      </c>
      <c r="I50" s="858">
        <v>0</v>
      </c>
      <c r="J50" s="858">
        <v>0</v>
      </c>
      <c r="K50" s="858">
        <v>0</v>
      </c>
      <c r="L50" s="858">
        <v>0</v>
      </c>
      <c r="M50" s="858">
        <v>1000</v>
      </c>
      <c r="N50" s="859">
        <v>0</v>
      </c>
      <c r="O50" s="860">
        <v>0</v>
      </c>
      <c r="P50" s="860">
        <v>0</v>
      </c>
      <c r="Q50" s="861">
        <v>0</v>
      </c>
      <c r="R50" s="862">
        <v>0</v>
      </c>
      <c r="S50" s="862">
        <v>0</v>
      </c>
      <c r="T50" s="863">
        <v>0</v>
      </c>
    </row>
    <row r="51" spans="1:20" ht="17.25" thickTop="1" thickBot="1">
      <c r="A51" s="919"/>
      <c r="B51" s="920" t="s">
        <v>302</v>
      </c>
      <c r="C51" s="921" t="s">
        <v>303</v>
      </c>
      <c r="D51" s="922" t="s">
        <v>77</v>
      </c>
      <c r="E51" s="865" t="s">
        <v>78</v>
      </c>
      <c r="F51" s="867">
        <v>111</v>
      </c>
      <c r="G51" s="857">
        <v>0</v>
      </c>
      <c r="H51" s="858">
        <v>0</v>
      </c>
      <c r="I51" s="858">
        <v>6900</v>
      </c>
      <c r="J51" s="858">
        <v>0</v>
      </c>
      <c r="K51" s="858">
        <v>0</v>
      </c>
      <c r="L51" s="858">
        <v>0</v>
      </c>
      <c r="M51" s="858">
        <v>1120</v>
      </c>
      <c r="N51" s="859">
        <v>0</v>
      </c>
      <c r="O51" s="860">
        <v>0</v>
      </c>
      <c r="P51" s="860">
        <v>0</v>
      </c>
      <c r="Q51" s="861">
        <v>0</v>
      </c>
      <c r="R51" s="862">
        <v>0</v>
      </c>
      <c r="S51" s="862">
        <v>0</v>
      </c>
      <c r="T51" s="863">
        <v>0</v>
      </c>
    </row>
    <row r="52" spans="1:20" ht="17.25" thickTop="1" thickBot="1">
      <c r="A52" s="919"/>
      <c r="B52" s="924"/>
      <c r="C52" s="925" t="s">
        <v>306</v>
      </c>
      <c r="D52" s="926" t="s">
        <v>307</v>
      </c>
      <c r="E52" s="927"/>
      <c r="F52" s="927"/>
      <c r="G52" s="845">
        <f t="shared" ref="G52:T52" si="9">G53+G54+G55</f>
        <v>3946</v>
      </c>
      <c r="H52" s="846">
        <f t="shared" si="9"/>
        <v>0</v>
      </c>
      <c r="I52" s="846">
        <f t="shared" si="9"/>
        <v>7006</v>
      </c>
      <c r="J52" s="846">
        <f t="shared" si="9"/>
        <v>0</v>
      </c>
      <c r="K52" s="846">
        <f t="shared" si="9"/>
        <v>7006</v>
      </c>
      <c r="L52" s="846">
        <f t="shared" si="9"/>
        <v>0</v>
      </c>
      <c r="M52" s="846">
        <f t="shared" si="9"/>
        <v>8363</v>
      </c>
      <c r="N52" s="847">
        <f t="shared" si="9"/>
        <v>0</v>
      </c>
      <c r="O52" s="848">
        <f t="shared" si="9"/>
        <v>8363</v>
      </c>
      <c r="P52" s="848">
        <f t="shared" si="9"/>
        <v>0</v>
      </c>
      <c r="Q52" s="849">
        <f t="shared" si="9"/>
        <v>8363</v>
      </c>
      <c r="R52" s="850">
        <f t="shared" si="9"/>
        <v>0</v>
      </c>
      <c r="S52" s="850">
        <f t="shared" si="9"/>
        <v>8363</v>
      </c>
      <c r="T52" s="851">
        <f t="shared" si="9"/>
        <v>0</v>
      </c>
    </row>
    <row r="53" spans="1:20" ht="17.25" thickTop="1" thickBot="1">
      <c r="A53" s="919"/>
      <c r="B53" s="920"/>
      <c r="C53" s="921"/>
      <c r="D53" s="922" t="s">
        <v>66</v>
      </c>
      <c r="E53" s="865" t="s">
        <v>67</v>
      </c>
      <c r="F53" s="923" t="s">
        <v>304</v>
      </c>
      <c r="G53" s="857">
        <v>2581</v>
      </c>
      <c r="H53" s="858">
        <v>0</v>
      </c>
      <c r="I53" s="858">
        <v>7006</v>
      </c>
      <c r="J53" s="858">
        <v>0</v>
      </c>
      <c r="K53" s="858">
        <v>6356</v>
      </c>
      <c r="L53" s="858">
        <v>0</v>
      </c>
      <c r="M53" s="858">
        <v>5433</v>
      </c>
      <c r="N53" s="859">
        <v>0</v>
      </c>
      <c r="O53" s="860">
        <v>5433</v>
      </c>
      <c r="P53" s="860">
        <v>0</v>
      </c>
      <c r="Q53" s="861">
        <v>5433</v>
      </c>
      <c r="R53" s="862">
        <v>0</v>
      </c>
      <c r="S53" s="862">
        <v>5433</v>
      </c>
      <c r="T53" s="863">
        <v>0</v>
      </c>
    </row>
    <row r="54" spans="1:20" ht="17.25" thickTop="1" thickBot="1">
      <c r="A54" s="919"/>
      <c r="B54" s="920"/>
      <c r="C54" s="921"/>
      <c r="D54" s="922" t="s">
        <v>73</v>
      </c>
      <c r="E54" s="865" t="s">
        <v>74</v>
      </c>
      <c r="F54" s="865">
        <v>111</v>
      </c>
      <c r="G54" s="857">
        <v>650</v>
      </c>
      <c r="H54" s="858">
        <v>0</v>
      </c>
      <c r="I54" s="858">
        <v>0</v>
      </c>
      <c r="J54" s="858">
        <v>0</v>
      </c>
      <c r="K54" s="858">
        <v>650</v>
      </c>
      <c r="L54" s="858">
        <v>0</v>
      </c>
      <c r="M54" s="858">
        <v>2930</v>
      </c>
      <c r="N54" s="859">
        <v>0</v>
      </c>
      <c r="O54" s="860">
        <v>2930</v>
      </c>
      <c r="P54" s="860">
        <v>0</v>
      </c>
      <c r="Q54" s="861">
        <v>2930</v>
      </c>
      <c r="R54" s="862">
        <v>0</v>
      </c>
      <c r="S54" s="862">
        <v>2930</v>
      </c>
      <c r="T54" s="863">
        <v>0</v>
      </c>
    </row>
    <row r="55" spans="1:20" ht="17.25" thickTop="1" thickBot="1">
      <c r="A55" s="919"/>
      <c r="B55" s="920"/>
      <c r="C55" s="921"/>
      <c r="D55" s="922" t="s">
        <v>77</v>
      </c>
      <c r="E55" s="865" t="s">
        <v>78</v>
      </c>
      <c r="F55" s="867">
        <v>111</v>
      </c>
      <c r="G55" s="857">
        <v>715</v>
      </c>
      <c r="H55" s="858">
        <v>0</v>
      </c>
      <c r="I55" s="858">
        <v>0</v>
      </c>
      <c r="J55" s="858">
        <v>0</v>
      </c>
      <c r="K55" s="858">
        <v>0</v>
      </c>
      <c r="L55" s="858">
        <v>0</v>
      </c>
      <c r="M55" s="858">
        <v>0</v>
      </c>
      <c r="N55" s="859">
        <v>0</v>
      </c>
      <c r="O55" s="860">
        <v>0</v>
      </c>
      <c r="P55" s="860">
        <v>0</v>
      </c>
      <c r="Q55" s="861">
        <v>0</v>
      </c>
      <c r="R55" s="862">
        <v>0</v>
      </c>
      <c r="S55" s="862">
        <v>0</v>
      </c>
      <c r="T55" s="863">
        <v>0</v>
      </c>
    </row>
    <row r="56" spans="1:20" ht="17.25" thickTop="1" thickBot="1">
      <c r="A56" s="919"/>
      <c r="B56" s="928">
        <v>3</v>
      </c>
      <c r="C56" s="929" t="s">
        <v>308</v>
      </c>
      <c r="D56" s="930"/>
      <c r="E56" s="930"/>
      <c r="F56" s="930"/>
      <c r="G56" s="889">
        <f t="shared" ref="G56:T56" si="10">G57</f>
        <v>101101</v>
      </c>
      <c r="H56" s="890">
        <f t="shared" si="10"/>
        <v>0</v>
      </c>
      <c r="I56" s="890">
        <f t="shared" si="10"/>
        <v>89711</v>
      </c>
      <c r="J56" s="890">
        <f t="shared" si="10"/>
        <v>0</v>
      </c>
      <c r="K56" s="890">
        <f t="shared" si="10"/>
        <v>98600</v>
      </c>
      <c r="L56" s="890">
        <f t="shared" si="10"/>
        <v>0</v>
      </c>
      <c r="M56" s="890">
        <f t="shared" si="10"/>
        <v>105050</v>
      </c>
      <c r="N56" s="891">
        <f t="shared" si="10"/>
        <v>0</v>
      </c>
      <c r="O56" s="892">
        <f t="shared" si="10"/>
        <v>109846</v>
      </c>
      <c r="P56" s="892">
        <f t="shared" si="10"/>
        <v>0</v>
      </c>
      <c r="Q56" s="893">
        <f t="shared" si="10"/>
        <v>109834</v>
      </c>
      <c r="R56" s="894">
        <f t="shared" si="10"/>
        <v>0</v>
      </c>
      <c r="S56" s="894">
        <f t="shared" si="10"/>
        <v>109834</v>
      </c>
      <c r="T56" s="895">
        <f t="shared" si="10"/>
        <v>0</v>
      </c>
    </row>
    <row r="57" spans="1:20" ht="17.25" thickTop="1" thickBot="1">
      <c r="A57" s="919"/>
      <c r="B57" s="924"/>
      <c r="C57" s="925" t="s">
        <v>309</v>
      </c>
      <c r="D57" s="926" t="s">
        <v>310</v>
      </c>
      <c r="E57" s="927"/>
      <c r="F57" s="927"/>
      <c r="G57" s="845">
        <f t="shared" ref="G57:T57" si="11">G58+G64+G69</f>
        <v>101101</v>
      </c>
      <c r="H57" s="846">
        <f t="shared" si="11"/>
        <v>0</v>
      </c>
      <c r="I57" s="846">
        <f t="shared" si="11"/>
        <v>89711</v>
      </c>
      <c r="J57" s="846">
        <f t="shared" si="11"/>
        <v>0</v>
      </c>
      <c r="K57" s="846">
        <f t="shared" si="11"/>
        <v>98600</v>
      </c>
      <c r="L57" s="846">
        <f t="shared" si="11"/>
        <v>0</v>
      </c>
      <c r="M57" s="846">
        <f t="shared" si="11"/>
        <v>105050</v>
      </c>
      <c r="N57" s="847">
        <f t="shared" si="11"/>
        <v>0</v>
      </c>
      <c r="O57" s="848">
        <f t="shared" si="11"/>
        <v>109846</v>
      </c>
      <c r="P57" s="848">
        <f t="shared" si="11"/>
        <v>0</v>
      </c>
      <c r="Q57" s="849">
        <f t="shared" si="11"/>
        <v>109834</v>
      </c>
      <c r="R57" s="850">
        <f t="shared" si="11"/>
        <v>0</v>
      </c>
      <c r="S57" s="850">
        <f t="shared" si="11"/>
        <v>109834</v>
      </c>
      <c r="T57" s="851">
        <f t="shared" si="11"/>
        <v>0</v>
      </c>
    </row>
    <row r="58" spans="1:20" ht="17.25" thickTop="1" thickBot="1">
      <c r="A58" s="919"/>
      <c r="B58" s="852"/>
      <c r="C58" s="931"/>
      <c r="D58" s="932"/>
      <c r="E58" s="933" t="s">
        <v>311</v>
      </c>
      <c r="F58" s="933"/>
      <c r="G58" s="934">
        <f t="shared" ref="G58:T58" si="12">G59+G60+G61+G62+G63</f>
        <v>62181</v>
      </c>
      <c r="H58" s="935">
        <f t="shared" si="12"/>
        <v>0</v>
      </c>
      <c r="I58" s="935">
        <f t="shared" si="12"/>
        <v>69489</v>
      </c>
      <c r="J58" s="935">
        <f t="shared" si="12"/>
        <v>0</v>
      </c>
      <c r="K58" s="935">
        <f t="shared" si="12"/>
        <v>73600</v>
      </c>
      <c r="L58" s="935">
        <f t="shared" si="12"/>
        <v>0</v>
      </c>
      <c r="M58" s="935">
        <f t="shared" si="12"/>
        <v>73600</v>
      </c>
      <c r="N58" s="936">
        <f t="shared" si="12"/>
        <v>0</v>
      </c>
      <c r="O58" s="937">
        <f t="shared" si="12"/>
        <v>73712</v>
      </c>
      <c r="P58" s="937">
        <f t="shared" si="12"/>
        <v>0</v>
      </c>
      <c r="Q58" s="938">
        <f t="shared" si="12"/>
        <v>73700</v>
      </c>
      <c r="R58" s="939">
        <f t="shared" si="12"/>
        <v>0</v>
      </c>
      <c r="S58" s="939">
        <f t="shared" si="12"/>
        <v>73700</v>
      </c>
      <c r="T58" s="940">
        <f t="shared" si="12"/>
        <v>0</v>
      </c>
    </row>
    <row r="59" spans="1:20" ht="17.25" thickTop="1" thickBot="1">
      <c r="A59" s="919"/>
      <c r="B59" s="920" t="s">
        <v>299</v>
      </c>
      <c r="C59" s="921" t="s">
        <v>300</v>
      </c>
      <c r="D59" s="922" t="s">
        <v>66</v>
      </c>
      <c r="E59" s="865" t="s">
        <v>67</v>
      </c>
      <c r="F59" s="923">
        <v>41</v>
      </c>
      <c r="G59" s="857">
        <v>39729</v>
      </c>
      <c r="H59" s="858">
        <v>0</v>
      </c>
      <c r="I59" s="858">
        <v>47028</v>
      </c>
      <c r="J59" s="858">
        <v>0</v>
      </c>
      <c r="K59" s="941">
        <v>51000</v>
      </c>
      <c r="L59" s="941">
        <v>0</v>
      </c>
      <c r="M59" s="941">
        <v>46500</v>
      </c>
      <c r="N59" s="942">
        <v>0</v>
      </c>
      <c r="O59" s="860">
        <v>44050</v>
      </c>
      <c r="P59" s="860">
        <v>0</v>
      </c>
      <c r="Q59" s="861">
        <v>44050</v>
      </c>
      <c r="R59" s="862">
        <v>0</v>
      </c>
      <c r="S59" s="862">
        <v>44050</v>
      </c>
      <c r="T59" s="863">
        <v>0</v>
      </c>
    </row>
    <row r="60" spans="1:20" ht="17.25" thickTop="1" thickBot="1">
      <c r="A60" s="919"/>
      <c r="B60" s="920" t="s">
        <v>299</v>
      </c>
      <c r="C60" s="921" t="s">
        <v>300</v>
      </c>
      <c r="D60" s="922" t="s">
        <v>73</v>
      </c>
      <c r="E60" s="865" t="s">
        <v>74</v>
      </c>
      <c r="F60" s="865">
        <v>41</v>
      </c>
      <c r="G60" s="857">
        <v>14645</v>
      </c>
      <c r="H60" s="858">
        <v>0</v>
      </c>
      <c r="I60" s="858">
        <v>17696</v>
      </c>
      <c r="J60" s="858">
        <v>0</v>
      </c>
      <c r="K60" s="941">
        <v>20000</v>
      </c>
      <c r="L60" s="941">
        <v>0</v>
      </c>
      <c r="M60" s="941">
        <v>17000</v>
      </c>
      <c r="N60" s="942">
        <v>0</v>
      </c>
      <c r="O60" s="860">
        <v>15400</v>
      </c>
      <c r="P60" s="860">
        <v>0</v>
      </c>
      <c r="Q60" s="861">
        <v>15400</v>
      </c>
      <c r="R60" s="862">
        <v>0</v>
      </c>
      <c r="S60" s="862">
        <v>15400</v>
      </c>
      <c r="T60" s="863">
        <v>0</v>
      </c>
    </row>
    <row r="61" spans="1:20" ht="17.25" thickTop="1" thickBot="1">
      <c r="A61" s="919"/>
      <c r="B61" s="920" t="s">
        <v>299</v>
      </c>
      <c r="C61" s="921" t="s">
        <v>300</v>
      </c>
      <c r="D61" s="922" t="s">
        <v>77</v>
      </c>
      <c r="E61" s="865" t="s">
        <v>78</v>
      </c>
      <c r="F61" s="865">
        <v>41</v>
      </c>
      <c r="G61" s="857">
        <v>7570</v>
      </c>
      <c r="H61" s="858">
        <v>0</v>
      </c>
      <c r="I61" s="858">
        <v>4337</v>
      </c>
      <c r="J61" s="858">
        <v>0</v>
      </c>
      <c r="K61" s="941">
        <v>2500</v>
      </c>
      <c r="L61" s="941">
        <v>0</v>
      </c>
      <c r="M61" s="941">
        <v>9884</v>
      </c>
      <c r="N61" s="942">
        <v>0</v>
      </c>
      <c r="O61" s="860">
        <v>14062</v>
      </c>
      <c r="P61" s="860">
        <v>0</v>
      </c>
      <c r="Q61" s="861">
        <v>14050</v>
      </c>
      <c r="R61" s="862">
        <v>0</v>
      </c>
      <c r="S61" s="862">
        <v>14050</v>
      </c>
      <c r="T61" s="863">
        <v>0</v>
      </c>
    </row>
    <row r="62" spans="1:20" ht="17.25" thickTop="1" thickBot="1">
      <c r="A62" s="919"/>
      <c r="B62" s="920" t="s">
        <v>299</v>
      </c>
      <c r="C62" s="921" t="s">
        <v>300</v>
      </c>
      <c r="D62" s="922" t="s">
        <v>81</v>
      </c>
      <c r="E62" s="865" t="s">
        <v>150</v>
      </c>
      <c r="F62" s="865">
        <v>41</v>
      </c>
      <c r="G62" s="857">
        <v>237</v>
      </c>
      <c r="H62" s="858">
        <v>0</v>
      </c>
      <c r="I62" s="858">
        <v>428</v>
      </c>
      <c r="J62" s="858">
        <v>0</v>
      </c>
      <c r="K62" s="941">
        <v>100</v>
      </c>
      <c r="L62" s="941">
        <v>0</v>
      </c>
      <c r="M62" s="941">
        <v>216</v>
      </c>
      <c r="N62" s="942">
        <v>0</v>
      </c>
      <c r="O62" s="860">
        <v>200</v>
      </c>
      <c r="P62" s="860">
        <v>0</v>
      </c>
      <c r="Q62" s="861">
        <v>200</v>
      </c>
      <c r="R62" s="862">
        <v>0</v>
      </c>
      <c r="S62" s="862">
        <v>200</v>
      </c>
      <c r="T62" s="863">
        <v>0</v>
      </c>
    </row>
    <row r="63" spans="1:20" ht="17.25" thickTop="1" thickBot="1">
      <c r="A63" s="919"/>
      <c r="B63" s="920"/>
      <c r="C63" s="921" t="s">
        <v>300</v>
      </c>
      <c r="D63" s="922" t="s">
        <v>312</v>
      </c>
      <c r="E63" s="865" t="s">
        <v>53</v>
      </c>
      <c r="F63" s="865">
        <v>41</v>
      </c>
      <c r="G63" s="857">
        <v>0</v>
      </c>
      <c r="H63" s="858">
        <v>0</v>
      </c>
      <c r="I63" s="858">
        <v>0</v>
      </c>
      <c r="J63" s="858">
        <v>0</v>
      </c>
      <c r="K63" s="941">
        <v>0</v>
      </c>
      <c r="L63" s="941">
        <v>0</v>
      </c>
      <c r="M63" s="941">
        <v>0</v>
      </c>
      <c r="N63" s="942">
        <v>0</v>
      </c>
      <c r="O63" s="860">
        <v>0</v>
      </c>
      <c r="P63" s="860">
        <v>0</v>
      </c>
      <c r="Q63" s="861">
        <v>0</v>
      </c>
      <c r="R63" s="862">
        <v>0</v>
      </c>
      <c r="S63" s="862">
        <v>0</v>
      </c>
      <c r="T63" s="863">
        <v>0</v>
      </c>
    </row>
    <row r="64" spans="1:20" ht="17.25" thickTop="1" thickBot="1">
      <c r="A64" s="919"/>
      <c r="B64" s="943"/>
      <c r="C64" s="944"/>
      <c r="D64" s="945"/>
      <c r="E64" s="946" t="s">
        <v>313</v>
      </c>
      <c r="F64" s="947"/>
      <c r="G64" s="948">
        <f t="shared" ref="G64:T64" si="13">G65+G66+G67+G68</f>
        <v>20030</v>
      </c>
      <c r="H64" s="949">
        <f t="shared" si="13"/>
        <v>0</v>
      </c>
      <c r="I64" s="949">
        <f t="shared" si="13"/>
        <v>20222</v>
      </c>
      <c r="J64" s="949">
        <f t="shared" si="13"/>
        <v>0</v>
      </c>
      <c r="K64" s="949">
        <f t="shared" si="13"/>
        <v>25000</v>
      </c>
      <c r="L64" s="949">
        <f t="shared" si="13"/>
        <v>0</v>
      </c>
      <c r="M64" s="949">
        <f t="shared" si="13"/>
        <v>31450</v>
      </c>
      <c r="N64" s="950">
        <f t="shared" si="13"/>
        <v>0</v>
      </c>
      <c r="O64" s="951">
        <f t="shared" si="13"/>
        <v>36134</v>
      </c>
      <c r="P64" s="951">
        <f t="shared" si="13"/>
        <v>0</v>
      </c>
      <c r="Q64" s="952">
        <f t="shared" si="13"/>
        <v>36134</v>
      </c>
      <c r="R64" s="953">
        <f t="shared" si="13"/>
        <v>0</v>
      </c>
      <c r="S64" s="953">
        <f t="shared" si="13"/>
        <v>36134</v>
      </c>
      <c r="T64" s="954">
        <f t="shared" si="13"/>
        <v>0</v>
      </c>
    </row>
    <row r="65" spans="1:20" ht="17.25" thickTop="1" thickBot="1">
      <c r="A65" s="919"/>
      <c r="B65" s="920" t="s">
        <v>302</v>
      </c>
      <c r="C65" s="921" t="s">
        <v>303</v>
      </c>
      <c r="D65" s="922" t="s">
        <v>66</v>
      </c>
      <c r="E65" s="865" t="s">
        <v>67</v>
      </c>
      <c r="F65" s="865">
        <v>72</v>
      </c>
      <c r="G65" s="857">
        <v>0</v>
      </c>
      <c r="H65" s="858">
        <v>0</v>
      </c>
      <c r="I65" s="858">
        <v>0</v>
      </c>
      <c r="J65" s="858">
        <v>0</v>
      </c>
      <c r="K65" s="858">
        <v>0</v>
      </c>
      <c r="L65" s="858">
        <v>0</v>
      </c>
      <c r="M65" s="858">
        <v>0</v>
      </c>
      <c r="N65" s="859">
        <v>0</v>
      </c>
      <c r="O65" s="860">
        <v>0</v>
      </c>
      <c r="P65" s="860">
        <v>0</v>
      </c>
      <c r="Q65" s="861">
        <v>0</v>
      </c>
      <c r="R65" s="862">
        <v>0</v>
      </c>
      <c r="S65" s="862">
        <v>0</v>
      </c>
      <c r="T65" s="863">
        <v>0</v>
      </c>
    </row>
    <row r="66" spans="1:20" ht="17.25" thickTop="1" thickBot="1">
      <c r="A66" s="919"/>
      <c r="B66" s="920" t="s">
        <v>302</v>
      </c>
      <c r="C66" s="921" t="s">
        <v>303</v>
      </c>
      <c r="D66" s="922" t="s">
        <v>73</v>
      </c>
      <c r="E66" s="865" t="s">
        <v>74</v>
      </c>
      <c r="F66" s="865">
        <v>72</v>
      </c>
      <c r="G66" s="857">
        <v>0</v>
      </c>
      <c r="H66" s="858">
        <v>0</v>
      </c>
      <c r="I66" s="858">
        <v>0</v>
      </c>
      <c r="J66" s="858">
        <v>0</v>
      </c>
      <c r="K66" s="858">
        <v>0</v>
      </c>
      <c r="L66" s="858">
        <v>0</v>
      </c>
      <c r="M66" s="858">
        <v>0</v>
      </c>
      <c r="N66" s="859">
        <v>0</v>
      </c>
      <c r="O66" s="860">
        <v>0</v>
      </c>
      <c r="P66" s="860">
        <v>0</v>
      </c>
      <c r="Q66" s="861">
        <v>0</v>
      </c>
      <c r="R66" s="862">
        <v>0</v>
      </c>
      <c r="S66" s="862">
        <v>0</v>
      </c>
      <c r="T66" s="863">
        <v>0</v>
      </c>
    </row>
    <row r="67" spans="1:20" ht="17.25" thickTop="1" thickBot="1">
      <c r="A67" s="919"/>
      <c r="B67" s="920" t="s">
        <v>302</v>
      </c>
      <c r="C67" s="921" t="s">
        <v>303</v>
      </c>
      <c r="D67" s="922" t="s">
        <v>77</v>
      </c>
      <c r="E67" s="865" t="s">
        <v>78</v>
      </c>
      <c r="F67" s="865">
        <v>72</v>
      </c>
      <c r="G67" s="857">
        <v>8715</v>
      </c>
      <c r="H67" s="858">
        <v>0</v>
      </c>
      <c r="I67" s="858">
        <v>7396</v>
      </c>
      <c r="J67" s="858">
        <v>0</v>
      </c>
      <c r="K67" s="858">
        <v>10000</v>
      </c>
      <c r="L67" s="858">
        <v>0</v>
      </c>
      <c r="M67" s="858">
        <v>11134</v>
      </c>
      <c r="N67" s="859">
        <v>0</v>
      </c>
      <c r="O67" s="860">
        <v>11134</v>
      </c>
      <c r="P67" s="860">
        <v>0</v>
      </c>
      <c r="Q67" s="861">
        <v>11134</v>
      </c>
      <c r="R67" s="862">
        <v>0</v>
      </c>
      <c r="S67" s="862">
        <v>11134</v>
      </c>
      <c r="T67" s="863">
        <v>0</v>
      </c>
    </row>
    <row r="68" spans="1:20" ht="17.25" thickTop="1" thickBot="1">
      <c r="A68" s="919"/>
      <c r="B68" s="920" t="s">
        <v>302</v>
      </c>
      <c r="C68" s="921" t="s">
        <v>303</v>
      </c>
      <c r="D68" s="922" t="s">
        <v>81</v>
      </c>
      <c r="E68" s="865" t="s">
        <v>150</v>
      </c>
      <c r="F68" s="867">
        <v>72</v>
      </c>
      <c r="G68" s="857">
        <v>11315</v>
      </c>
      <c r="H68" s="858">
        <v>0</v>
      </c>
      <c r="I68" s="858">
        <v>12826</v>
      </c>
      <c r="J68" s="858">
        <v>0</v>
      </c>
      <c r="K68" s="858">
        <v>15000</v>
      </c>
      <c r="L68" s="858">
        <v>0</v>
      </c>
      <c r="M68" s="858">
        <v>20316</v>
      </c>
      <c r="N68" s="859">
        <v>0</v>
      </c>
      <c r="O68" s="860">
        <v>25000</v>
      </c>
      <c r="P68" s="860">
        <v>0</v>
      </c>
      <c r="Q68" s="861">
        <v>25000</v>
      </c>
      <c r="R68" s="862">
        <v>0</v>
      </c>
      <c r="S68" s="862">
        <v>25000</v>
      </c>
      <c r="T68" s="863">
        <v>0</v>
      </c>
    </row>
    <row r="69" spans="1:20" ht="17.25" thickTop="1" thickBot="1">
      <c r="A69" s="919"/>
      <c r="B69" s="943"/>
      <c r="C69" s="944"/>
      <c r="D69" s="945"/>
      <c r="E69" s="946" t="s">
        <v>313</v>
      </c>
      <c r="F69" s="947"/>
      <c r="G69" s="948">
        <f t="shared" ref="G69:T69" si="14">G70+G71</f>
        <v>18890</v>
      </c>
      <c r="H69" s="949">
        <f t="shared" si="14"/>
        <v>0</v>
      </c>
      <c r="I69" s="949">
        <f t="shared" si="14"/>
        <v>0</v>
      </c>
      <c r="J69" s="949">
        <f t="shared" si="14"/>
        <v>0</v>
      </c>
      <c r="K69" s="949">
        <f t="shared" si="14"/>
        <v>0</v>
      </c>
      <c r="L69" s="949">
        <f t="shared" si="14"/>
        <v>0</v>
      </c>
      <c r="M69" s="949">
        <f t="shared" si="14"/>
        <v>0</v>
      </c>
      <c r="N69" s="950">
        <f t="shared" si="14"/>
        <v>0</v>
      </c>
      <c r="O69" s="951">
        <f t="shared" si="14"/>
        <v>0</v>
      </c>
      <c r="P69" s="951">
        <f t="shared" si="14"/>
        <v>0</v>
      </c>
      <c r="Q69" s="952">
        <f t="shared" si="14"/>
        <v>0</v>
      </c>
      <c r="R69" s="953">
        <f t="shared" si="14"/>
        <v>0</v>
      </c>
      <c r="S69" s="953">
        <f t="shared" si="14"/>
        <v>0</v>
      </c>
      <c r="T69" s="954">
        <f t="shared" si="14"/>
        <v>0</v>
      </c>
    </row>
    <row r="70" spans="1:20" ht="17.25" thickTop="1" thickBot="1">
      <c r="A70" s="919"/>
      <c r="B70" s="920" t="s">
        <v>314</v>
      </c>
      <c r="C70" s="921" t="s">
        <v>315</v>
      </c>
      <c r="D70" s="922" t="s">
        <v>66</v>
      </c>
      <c r="E70" s="865" t="s">
        <v>67</v>
      </c>
      <c r="F70" s="865">
        <v>111</v>
      </c>
      <c r="G70" s="857">
        <v>14561</v>
      </c>
      <c r="H70" s="858">
        <v>0</v>
      </c>
      <c r="I70" s="858">
        <v>0</v>
      </c>
      <c r="J70" s="858">
        <v>0</v>
      </c>
      <c r="K70" s="858">
        <v>0</v>
      </c>
      <c r="L70" s="858">
        <v>0</v>
      </c>
      <c r="M70" s="858">
        <v>0</v>
      </c>
      <c r="N70" s="859">
        <v>0</v>
      </c>
      <c r="O70" s="860">
        <v>0</v>
      </c>
      <c r="P70" s="860">
        <v>0</v>
      </c>
      <c r="Q70" s="861">
        <v>0</v>
      </c>
      <c r="R70" s="862">
        <v>0</v>
      </c>
      <c r="S70" s="862">
        <v>0</v>
      </c>
      <c r="T70" s="863">
        <v>0</v>
      </c>
    </row>
    <row r="71" spans="1:20" ht="17.25" thickTop="1" thickBot="1">
      <c r="A71" s="919"/>
      <c r="B71" s="920" t="s">
        <v>314</v>
      </c>
      <c r="C71" s="921" t="s">
        <v>315</v>
      </c>
      <c r="D71" s="922" t="s">
        <v>73</v>
      </c>
      <c r="E71" s="865" t="s">
        <v>74</v>
      </c>
      <c r="F71" s="865">
        <v>111</v>
      </c>
      <c r="G71" s="857">
        <v>4329</v>
      </c>
      <c r="H71" s="858">
        <v>0</v>
      </c>
      <c r="I71" s="858">
        <v>0</v>
      </c>
      <c r="J71" s="858">
        <v>0</v>
      </c>
      <c r="K71" s="858">
        <v>0</v>
      </c>
      <c r="L71" s="858">
        <v>0</v>
      </c>
      <c r="M71" s="858">
        <v>0</v>
      </c>
      <c r="N71" s="859">
        <v>0</v>
      </c>
      <c r="O71" s="860">
        <v>0</v>
      </c>
      <c r="P71" s="860">
        <v>0</v>
      </c>
      <c r="Q71" s="861">
        <v>0</v>
      </c>
      <c r="R71" s="862">
        <v>0</v>
      </c>
      <c r="S71" s="862">
        <v>0</v>
      </c>
      <c r="T71" s="863">
        <v>0</v>
      </c>
    </row>
    <row r="72" spans="1:20" ht="17.25" thickTop="1" thickBot="1">
      <c r="A72" s="919"/>
      <c r="B72" s="928">
        <v>4</v>
      </c>
      <c r="C72" s="929" t="s">
        <v>316</v>
      </c>
      <c r="D72" s="930"/>
      <c r="E72" s="930"/>
      <c r="F72" s="930"/>
      <c r="G72" s="889">
        <f t="shared" ref="G72:T72" si="15">G73+G75</f>
        <v>20137</v>
      </c>
      <c r="H72" s="890">
        <f t="shared" si="15"/>
        <v>0</v>
      </c>
      <c r="I72" s="890">
        <f t="shared" si="15"/>
        <v>11900</v>
      </c>
      <c r="J72" s="890">
        <f t="shared" si="15"/>
        <v>0</v>
      </c>
      <c r="K72" s="890">
        <f t="shared" si="15"/>
        <v>3083</v>
      </c>
      <c r="L72" s="890">
        <f t="shared" si="15"/>
        <v>0</v>
      </c>
      <c r="M72" s="890">
        <f t="shared" si="15"/>
        <v>1261</v>
      </c>
      <c r="N72" s="891">
        <f t="shared" si="15"/>
        <v>0</v>
      </c>
      <c r="O72" s="892">
        <f t="shared" si="15"/>
        <v>316</v>
      </c>
      <c r="P72" s="892">
        <f t="shared" si="15"/>
        <v>0</v>
      </c>
      <c r="Q72" s="893">
        <f t="shared" si="15"/>
        <v>316</v>
      </c>
      <c r="R72" s="894">
        <f t="shared" si="15"/>
        <v>0</v>
      </c>
      <c r="S72" s="894">
        <f t="shared" si="15"/>
        <v>316</v>
      </c>
      <c r="T72" s="895">
        <f t="shared" si="15"/>
        <v>0</v>
      </c>
    </row>
    <row r="73" spans="1:20" ht="17.25" thickTop="1" thickBot="1">
      <c r="A73" s="919"/>
      <c r="B73" s="924"/>
      <c r="C73" s="925" t="s">
        <v>317</v>
      </c>
      <c r="D73" s="926" t="s">
        <v>318</v>
      </c>
      <c r="E73" s="927"/>
      <c r="F73" s="927"/>
      <c r="G73" s="845">
        <f t="shared" ref="G73:T73" si="16">G74</f>
        <v>19988</v>
      </c>
      <c r="H73" s="846">
        <f t="shared" si="16"/>
        <v>0</v>
      </c>
      <c r="I73" s="846">
        <f t="shared" si="16"/>
        <v>11784</v>
      </c>
      <c r="J73" s="846">
        <f t="shared" si="16"/>
        <v>0</v>
      </c>
      <c r="K73" s="846">
        <f t="shared" si="16"/>
        <v>3000</v>
      </c>
      <c r="L73" s="846">
        <f t="shared" si="16"/>
        <v>0</v>
      </c>
      <c r="M73" s="846">
        <f t="shared" si="16"/>
        <v>1195</v>
      </c>
      <c r="N73" s="847">
        <f t="shared" si="16"/>
        <v>0</v>
      </c>
      <c r="O73" s="848">
        <f t="shared" si="16"/>
        <v>250</v>
      </c>
      <c r="P73" s="848">
        <f t="shared" si="16"/>
        <v>0</v>
      </c>
      <c r="Q73" s="849">
        <f t="shared" si="16"/>
        <v>250</v>
      </c>
      <c r="R73" s="850">
        <f t="shared" si="16"/>
        <v>0</v>
      </c>
      <c r="S73" s="850">
        <f t="shared" si="16"/>
        <v>250</v>
      </c>
      <c r="T73" s="851">
        <f t="shared" si="16"/>
        <v>0</v>
      </c>
    </row>
    <row r="74" spans="1:20" ht="17.25" thickTop="1" thickBot="1">
      <c r="A74" s="919"/>
      <c r="B74" s="920"/>
      <c r="C74" s="921"/>
      <c r="D74" s="922" t="s">
        <v>77</v>
      </c>
      <c r="E74" s="865" t="s">
        <v>78</v>
      </c>
      <c r="F74" s="955">
        <v>111</v>
      </c>
      <c r="G74" s="857">
        <v>19988</v>
      </c>
      <c r="H74" s="858">
        <v>0</v>
      </c>
      <c r="I74" s="858">
        <v>11784</v>
      </c>
      <c r="J74" s="858">
        <v>0</v>
      </c>
      <c r="K74" s="858">
        <v>3000</v>
      </c>
      <c r="L74" s="858">
        <v>0</v>
      </c>
      <c r="M74" s="858">
        <v>1195</v>
      </c>
      <c r="N74" s="859">
        <v>0</v>
      </c>
      <c r="O74" s="860">
        <v>250</v>
      </c>
      <c r="P74" s="860">
        <v>0</v>
      </c>
      <c r="Q74" s="861">
        <v>250</v>
      </c>
      <c r="R74" s="862">
        <v>0</v>
      </c>
      <c r="S74" s="862">
        <v>250</v>
      </c>
      <c r="T74" s="863">
        <v>0</v>
      </c>
    </row>
    <row r="75" spans="1:20" ht="17.25" thickTop="1" thickBot="1">
      <c r="A75" s="919"/>
      <c r="B75" s="924"/>
      <c r="C75" s="925" t="s">
        <v>319</v>
      </c>
      <c r="D75" s="926" t="s">
        <v>320</v>
      </c>
      <c r="E75" s="927"/>
      <c r="F75" s="927"/>
      <c r="G75" s="845">
        <f t="shared" ref="G75:T75" si="17">G76</f>
        <v>149</v>
      </c>
      <c r="H75" s="846">
        <f t="shared" si="17"/>
        <v>0</v>
      </c>
      <c r="I75" s="846">
        <f t="shared" si="17"/>
        <v>116</v>
      </c>
      <c r="J75" s="846">
        <f t="shared" si="17"/>
        <v>0</v>
      </c>
      <c r="K75" s="846">
        <f t="shared" si="17"/>
        <v>83</v>
      </c>
      <c r="L75" s="846">
        <f t="shared" si="17"/>
        <v>0</v>
      </c>
      <c r="M75" s="846">
        <f t="shared" si="17"/>
        <v>66</v>
      </c>
      <c r="N75" s="847">
        <f t="shared" si="17"/>
        <v>0</v>
      </c>
      <c r="O75" s="848">
        <f t="shared" si="17"/>
        <v>66</v>
      </c>
      <c r="P75" s="848">
        <f t="shared" si="17"/>
        <v>0</v>
      </c>
      <c r="Q75" s="849">
        <f t="shared" si="17"/>
        <v>66</v>
      </c>
      <c r="R75" s="850">
        <f t="shared" si="17"/>
        <v>0</v>
      </c>
      <c r="S75" s="850">
        <f t="shared" si="17"/>
        <v>66</v>
      </c>
      <c r="T75" s="851">
        <f t="shared" si="17"/>
        <v>0</v>
      </c>
    </row>
    <row r="76" spans="1:20" ht="17.25" thickTop="1" thickBot="1">
      <c r="A76" s="919"/>
      <c r="B76" s="920"/>
      <c r="C76" s="921"/>
      <c r="D76" s="922" t="s">
        <v>77</v>
      </c>
      <c r="E76" s="865" t="s">
        <v>150</v>
      </c>
      <c r="F76" s="955">
        <v>111</v>
      </c>
      <c r="G76" s="857">
        <v>149</v>
      </c>
      <c r="H76" s="858">
        <v>0</v>
      </c>
      <c r="I76" s="858">
        <v>116</v>
      </c>
      <c r="J76" s="858">
        <v>0</v>
      </c>
      <c r="K76" s="941">
        <v>83</v>
      </c>
      <c r="L76" s="941">
        <v>0</v>
      </c>
      <c r="M76" s="941">
        <v>66</v>
      </c>
      <c r="N76" s="942">
        <v>0</v>
      </c>
      <c r="O76" s="860">
        <v>66</v>
      </c>
      <c r="P76" s="860">
        <v>0</v>
      </c>
      <c r="Q76" s="861">
        <v>66</v>
      </c>
      <c r="R76" s="862">
        <v>0</v>
      </c>
      <c r="S76" s="862">
        <v>66</v>
      </c>
      <c r="T76" s="863">
        <v>0</v>
      </c>
    </row>
    <row r="77" spans="1:20" ht="17.25" thickTop="1" thickBot="1">
      <c r="A77" s="824"/>
      <c r="B77" s="956">
        <v>5</v>
      </c>
      <c r="C77" s="957" t="s">
        <v>321</v>
      </c>
      <c r="D77" s="958"/>
      <c r="E77" s="959"/>
      <c r="F77" s="959"/>
      <c r="G77" s="960">
        <f t="shared" ref="G77:T77" si="18">G78</f>
        <v>18848</v>
      </c>
      <c r="H77" s="961">
        <f t="shared" si="18"/>
        <v>0</v>
      </c>
      <c r="I77" s="961">
        <f t="shared" si="18"/>
        <v>18148</v>
      </c>
      <c r="J77" s="961">
        <f t="shared" si="18"/>
        <v>0</v>
      </c>
      <c r="K77" s="961">
        <f t="shared" si="18"/>
        <v>21300</v>
      </c>
      <c r="L77" s="961">
        <f t="shared" si="18"/>
        <v>0</v>
      </c>
      <c r="M77" s="961">
        <f t="shared" si="18"/>
        <v>21200</v>
      </c>
      <c r="N77" s="962">
        <f t="shared" si="18"/>
        <v>0</v>
      </c>
      <c r="O77" s="963">
        <f t="shared" si="18"/>
        <v>14750</v>
      </c>
      <c r="P77" s="963">
        <f t="shared" si="18"/>
        <v>0</v>
      </c>
      <c r="Q77" s="964">
        <f t="shared" si="18"/>
        <v>14750</v>
      </c>
      <c r="R77" s="965">
        <f t="shared" si="18"/>
        <v>0</v>
      </c>
      <c r="S77" s="965">
        <f t="shared" si="18"/>
        <v>14750</v>
      </c>
      <c r="T77" s="966">
        <f t="shared" si="18"/>
        <v>0</v>
      </c>
    </row>
    <row r="78" spans="1:20" ht="17.25" thickTop="1" thickBot="1">
      <c r="A78" s="896"/>
      <c r="B78" s="841"/>
      <c r="C78" s="842" t="s">
        <v>322</v>
      </c>
      <c r="D78" s="843" t="s">
        <v>321</v>
      </c>
      <c r="E78" s="967"/>
      <c r="F78" s="844"/>
      <c r="G78" s="845">
        <f t="shared" ref="G78:T78" si="19">G79+G83</f>
        <v>18848</v>
      </c>
      <c r="H78" s="846">
        <f t="shared" si="19"/>
        <v>0</v>
      </c>
      <c r="I78" s="846">
        <f t="shared" si="19"/>
        <v>18148</v>
      </c>
      <c r="J78" s="846">
        <f t="shared" si="19"/>
        <v>0</v>
      </c>
      <c r="K78" s="846">
        <f t="shared" si="19"/>
        <v>21300</v>
      </c>
      <c r="L78" s="846">
        <f t="shared" si="19"/>
        <v>0</v>
      </c>
      <c r="M78" s="846">
        <f t="shared" si="19"/>
        <v>21200</v>
      </c>
      <c r="N78" s="847">
        <f t="shared" si="19"/>
        <v>0</v>
      </c>
      <c r="O78" s="848">
        <f t="shared" si="19"/>
        <v>14750</v>
      </c>
      <c r="P78" s="848">
        <f t="shared" si="19"/>
        <v>0</v>
      </c>
      <c r="Q78" s="849">
        <f t="shared" si="19"/>
        <v>14750</v>
      </c>
      <c r="R78" s="850">
        <f t="shared" si="19"/>
        <v>0</v>
      </c>
      <c r="S78" s="850">
        <f t="shared" si="19"/>
        <v>14750</v>
      </c>
      <c r="T78" s="851">
        <f t="shared" si="19"/>
        <v>0</v>
      </c>
    </row>
    <row r="79" spans="1:20" ht="17.25" thickTop="1" thickBot="1">
      <c r="A79" s="824"/>
      <c r="B79" s="897"/>
      <c r="C79" s="898"/>
      <c r="D79" s="899"/>
      <c r="E79" s="900" t="s">
        <v>323</v>
      </c>
      <c r="F79" s="900"/>
      <c r="G79" s="901">
        <f t="shared" ref="G79:T79" si="20">G80+G81+G82</f>
        <v>17837</v>
      </c>
      <c r="H79" s="902">
        <f t="shared" si="20"/>
        <v>0</v>
      </c>
      <c r="I79" s="902">
        <f t="shared" si="20"/>
        <v>17018</v>
      </c>
      <c r="J79" s="902">
        <f t="shared" si="20"/>
        <v>0</v>
      </c>
      <c r="K79" s="902">
        <f t="shared" si="20"/>
        <v>20150</v>
      </c>
      <c r="L79" s="902">
        <f t="shared" si="20"/>
        <v>0</v>
      </c>
      <c r="M79" s="902">
        <f t="shared" si="20"/>
        <v>20150</v>
      </c>
      <c r="N79" s="903">
        <f t="shared" si="20"/>
        <v>0</v>
      </c>
      <c r="O79" s="904">
        <f t="shared" si="20"/>
        <v>13950</v>
      </c>
      <c r="P79" s="904">
        <f t="shared" si="20"/>
        <v>0</v>
      </c>
      <c r="Q79" s="905">
        <f t="shared" si="20"/>
        <v>13950</v>
      </c>
      <c r="R79" s="906">
        <f t="shared" si="20"/>
        <v>0</v>
      </c>
      <c r="S79" s="906">
        <f t="shared" si="20"/>
        <v>13950</v>
      </c>
      <c r="T79" s="907">
        <f t="shared" si="20"/>
        <v>0</v>
      </c>
    </row>
    <row r="80" spans="1:20" ht="17.25" thickTop="1" thickBot="1">
      <c r="A80" s="824"/>
      <c r="B80" s="852" t="s">
        <v>299</v>
      </c>
      <c r="C80" s="853" t="s">
        <v>300</v>
      </c>
      <c r="D80" s="854" t="s">
        <v>66</v>
      </c>
      <c r="E80" s="855" t="s">
        <v>67</v>
      </c>
      <c r="F80" s="856">
        <v>41</v>
      </c>
      <c r="G80" s="857">
        <v>12750</v>
      </c>
      <c r="H80" s="858">
        <v>0</v>
      </c>
      <c r="I80" s="858">
        <v>12126</v>
      </c>
      <c r="J80" s="858">
        <v>0</v>
      </c>
      <c r="K80" s="858">
        <v>15000</v>
      </c>
      <c r="L80" s="858">
        <v>0</v>
      </c>
      <c r="M80" s="858">
        <v>15000</v>
      </c>
      <c r="N80" s="859">
        <v>0</v>
      </c>
      <c r="O80" s="860">
        <v>10000</v>
      </c>
      <c r="P80" s="860">
        <v>0</v>
      </c>
      <c r="Q80" s="861">
        <v>10000</v>
      </c>
      <c r="R80" s="862">
        <v>0</v>
      </c>
      <c r="S80" s="862">
        <v>10000</v>
      </c>
      <c r="T80" s="863">
        <v>0</v>
      </c>
    </row>
    <row r="81" spans="1:20" ht="17.25" thickTop="1" thickBot="1">
      <c r="A81" s="824"/>
      <c r="B81" s="852" t="s">
        <v>299</v>
      </c>
      <c r="C81" s="853" t="s">
        <v>300</v>
      </c>
      <c r="D81" s="854" t="s">
        <v>73</v>
      </c>
      <c r="E81" s="855" t="s">
        <v>74</v>
      </c>
      <c r="F81" s="855">
        <v>41</v>
      </c>
      <c r="G81" s="857">
        <v>4808</v>
      </c>
      <c r="H81" s="858">
        <v>0</v>
      </c>
      <c r="I81" s="858">
        <v>4613</v>
      </c>
      <c r="J81" s="858">
        <v>0</v>
      </c>
      <c r="K81" s="858">
        <v>4700</v>
      </c>
      <c r="L81" s="858">
        <v>0</v>
      </c>
      <c r="M81" s="858">
        <v>4700</v>
      </c>
      <c r="N81" s="859">
        <v>0</v>
      </c>
      <c r="O81" s="860">
        <v>3500</v>
      </c>
      <c r="P81" s="860">
        <v>0</v>
      </c>
      <c r="Q81" s="861">
        <v>3500</v>
      </c>
      <c r="R81" s="862">
        <v>0</v>
      </c>
      <c r="S81" s="862">
        <v>3500</v>
      </c>
      <c r="T81" s="863">
        <v>0</v>
      </c>
    </row>
    <row r="82" spans="1:20" ht="17.25" thickTop="1" thickBot="1">
      <c r="A82" s="919"/>
      <c r="B82" s="852" t="s">
        <v>299</v>
      </c>
      <c r="C82" s="853" t="s">
        <v>300</v>
      </c>
      <c r="D82" s="854" t="s">
        <v>77</v>
      </c>
      <c r="E82" s="855" t="s">
        <v>78</v>
      </c>
      <c r="F82" s="855">
        <v>41</v>
      </c>
      <c r="G82" s="857">
        <v>279</v>
      </c>
      <c r="H82" s="858">
        <v>0</v>
      </c>
      <c r="I82" s="858">
        <v>279</v>
      </c>
      <c r="J82" s="858">
        <v>0</v>
      </c>
      <c r="K82" s="858">
        <v>450</v>
      </c>
      <c r="L82" s="858">
        <v>0</v>
      </c>
      <c r="M82" s="858">
        <v>450</v>
      </c>
      <c r="N82" s="859">
        <v>0</v>
      </c>
      <c r="O82" s="860">
        <v>450</v>
      </c>
      <c r="P82" s="860">
        <v>0</v>
      </c>
      <c r="Q82" s="861">
        <v>450</v>
      </c>
      <c r="R82" s="862">
        <v>0</v>
      </c>
      <c r="S82" s="862">
        <v>450</v>
      </c>
      <c r="T82" s="863">
        <v>0</v>
      </c>
    </row>
    <row r="83" spans="1:20" ht="17.25" thickTop="1" thickBot="1">
      <c r="A83" s="824"/>
      <c r="B83" s="968"/>
      <c r="C83" s="969"/>
      <c r="D83" s="970"/>
      <c r="E83" s="971" t="s">
        <v>324</v>
      </c>
      <c r="F83" s="972"/>
      <c r="G83" s="948">
        <f t="shared" ref="G83:T83" si="21">G84+G85</f>
        <v>1011</v>
      </c>
      <c r="H83" s="949">
        <f t="shared" si="21"/>
        <v>0</v>
      </c>
      <c r="I83" s="949">
        <f t="shared" si="21"/>
        <v>1130</v>
      </c>
      <c r="J83" s="949">
        <f t="shared" si="21"/>
        <v>0</v>
      </c>
      <c r="K83" s="949">
        <f t="shared" si="21"/>
        <v>1150</v>
      </c>
      <c r="L83" s="949">
        <f t="shared" si="21"/>
        <v>0</v>
      </c>
      <c r="M83" s="949">
        <f t="shared" si="21"/>
        <v>1050</v>
      </c>
      <c r="N83" s="950">
        <f t="shared" si="21"/>
        <v>0</v>
      </c>
      <c r="O83" s="951">
        <f t="shared" si="21"/>
        <v>800</v>
      </c>
      <c r="P83" s="951">
        <f t="shared" si="21"/>
        <v>0</v>
      </c>
      <c r="Q83" s="952">
        <f t="shared" si="21"/>
        <v>800</v>
      </c>
      <c r="R83" s="953">
        <f t="shared" si="21"/>
        <v>0</v>
      </c>
      <c r="S83" s="953">
        <f t="shared" si="21"/>
        <v>800</v>
      </c>
      <c r="T83" s="954">
        <f t="shared" si="21"/>
        <v>0</v>
      </c>
    </row>
    <row r="84" spans="1:20" ht="17.25" thickTop="1" thickBot="1">
      <c r="A84" s="824"/>
      <c r="B84" s="852" t="s">
        <v>299</v>
      </c>
      <c r="C84" s="853" t="s">
        <v>300</v>
      </c>
      <c r="D84" s="854" t="s">
        <v>77</v>
      </c>
      <c r="E84" s="855" t="s">
        <v>78</v>
      </c>
      <c r="F84" s="855">
        <v>72</v>
      </c>
      <c r="G84" s="857">
        <v>1011</v>
      </c>
      <c r="H84" s="858">
        <v>0</v>
      </c>
      <c r="I84" s="858">
        <v>1130</v>
      </c>
      <c r="J84" s="858">
        <v>0</v>
      </c>
      <c r="K84" s="858">
        <v>1150</v>
      </c>
      <c r="L84" s="858">
        <v>0</v>
      </c>
      <c r="M84" s="858">
        <v>1050</v>
      </c>
      <c r="N84" s="859">
        <v>0</v>
      </c>
      <c r="O84" s="860">
        <v>800</v>
      </c>
      <c r="P84" s="860">
        <v>0</v>
      </c>
      <c r="Q84" s="861">
        <v>800</v>
      </c>
      <c r="R84" s="862">
        <v>0</v>
      </c>
      <c r="S84" s="862">
        <v>800</v>
      </c>
      <c r="T84" s="863">
        <v>0</v>
      </c>
    </row>
    <row r="85" spans="1:20" ht="17.25" thickTop="1" thickBot="1">
      <c r="A85" s="973"/>
      <c r="B85" s="852"/>
      <c r="C85" s="853"/>
      <c r="D85" s="854" t="s">
        <v>77</v>
      </c>
      <c r="E85" s="855" t="s">
        <v>172</v>
      </c>
      <c r="F85" s="855" t="s">
        <v>325</v>
      </c>
      <c r="G85" s="974">
        <v>0</v>
      </c>
      <c r="H85" s="975">
        <v>0</v>
      </c>
      <c r="I85" s="975">
        <v>0</v>
      </c>
      <c r="J85" s="975">
        <v>0</v>
      </c>
      <c r="K85" s="975">
        <v>0</v>
      </c>
      <c r="L85" s="975">
        <v>0</v>
      </c>
      <c r="M85" s="975">
        <v>0</v>
      </c>
      <c r="N85" s="976">
        <v>0</v>
      </c>
      <c r="O85" s="860">
        <v>0</v>
      </c>
      <c r="P85" s="860">
        <v>0</v>
      </c>
      <c r="Q85" s="977">
        <v>0</v>
      </c>
      <c r="R85" s="978">
        <v>0</v>
      </c>
      <c r="S85" s="978">
        <v>0</v>
      </c>
      <c r="T85" s="979">
        <v>0</v>
      </c>
    </row>
    <row r="86" spans="1:20" ht="17.25" thickTop="1" thickBot="1">
      <c r="A86" s="980" t="s">
        <v>326</v>
      </c>
      <c r="B86" s="981"/>
      <c r="C86" s="982"/>
      <c r="D86" s="982"/>
      <c r="E86" s="982"/>
      <c r="F86" s="983">
        <f t="shared" ref="F86:T86" si="22">F87+F115+F134+F150+F155</f>
        <v>0</v>
      </c>
      <c r="G86" s="828">
        <f t="shared" si="22"/>
        <v>0</v>
      </c>
      <c r="H86" s="828">
        <f t="shared" si="22"/>
        <v>0</v>
      </c>
      <c r="I86" s="828">
        <f t="shared" si="22"/>
        <v>24741</v>
      </c>
      <c r="J86" s="828">
        <f t="shared" si="22"/>
        <v>0</v>
      </c>
      <c r="K86" s="828">
        <f t="shared" si="22"/>
        <v>0</v>
      </c>
      <c r="L86" s="828">
        <f t="shared" si="22"/>
        <v>0</v>
      </c>
      <c r="M86" s="828">
        <f t="shared" si="22"/>
        <v>0</v>
      </c>
      <c r="N86" s="984">
        <f t="shared" si="22"/>
        <v>0</v>
      </c>
      <c r="O86" s="829">
        <f t="shared" si="22"/>
        <v>0</v>
      </c>
      <c r="P86" s="829">
        <f t="shared" si="22"/>
        <v>0</v>
      </c>
      <c r="Q86" s="985">
        <f t="shared" si="22"/>
        <v>0</v>
      </c>
      <c r="R86" s="985">
        <f t="shared" si="22"/>
        <v>0</v>
      </c>
      <c r="S86" s="985">
        <f t="shared" si="22"/>
        <v>0</v>
      </c>
      <c r="T86" s="985">
        <f t="shared" si="22"/>
        <v>0</v>
      </c>
    </row>
    <row r="87" spans="1:20" ht="17.25" thickTop="1" thickBot="1">
      <c r="A87" s="919"/>
      <c r="B87" s="986">
        <v>6</v>
      </c>
      <c r="C87" s="987" t="s">
        <v>290</v>
      </c>
      <c r="D87" s="988"/>
      <c r="E87" s="988"/>
      <c r="F87" s="988"/>
      <c r="G87" s="989">
        <f t="shared" ref="G87:T87" si="23">G88+G90</f>
        <v>0</v>
      </c>
      <c r="H87" s="835">
        <f t="shared" si="23"/>
        <v>0</v>
      </c>
      <c r="I87" s="835">
        <f t="shared" si="23"/>
        <v>24741</v>
      </c>
      <c r="J87" s="835">
        <f t="shared" si="23"/>
        <v>0</v>
      </c>
      <c r="K87" s="835">
        <f t="shared" si="23"/>
        <v>0</v>
      </c>
      <c r="L87" s="835">
        <f t="shared" si="23"/>
        <v>0</v>
      </c>
      <c r="M87" s="835">
        <f t="shared" si="23"/>
        <v>0</v>
      </c>
      <c r="N87" s="990">
        <f t="shared" si="23"/>
        <v>0</v>
      </c>
      <c r="O87" s="837">
        <f t="shared" si="23"/>
        <v>0</v>
      </c>
      <c r="P87" s="837">
        <f t="shared" si="23"/>
        <v>0</v>
      </c>
      <c r="Q87" s="991">
        <f t="shared" si="23"/>
        <v>0</v>
      </c>
      <c r="R87" s="992">
        <f t="shared" si="23"/>
        <v>0</v>
      </c>
      <c r="S87" s="992">
        <f t="shared" si="23"/>
        <v>0</v>
      </c>
      <c r="T87" s="993">
        <f t="shared" si="23"/>
        <v>0</v>
      </c>
    </row>
    <row r="88" spans="1:20" ht="17.25" thickTop="1" thickBot="1">
      <c r="A88" s="919"/>
      <c r="B88" s="924"/>
      <c r="C88" s="842" t="s">
        <v>279</v>
      </c>
      <c r="D88" s="926" t="s">
        <v>290</v>
      </c>
      <c r="E88" s="927"/>
      <c r="F88" s="927"/>
      <c r="G88" s="994">
        <f t="shared" ref="G88:T88" si="24">G89</f>
        <v>0</v>
      </c>
      <c r="H88" s="846">
        <f t="shared" si="24"/>
        <v>0</v>
      </c>
      <c r="I88" s="846">
        <f t="shared" si="24"/>
        <v>5117</v>
      </c>
      <c r="J88" s="846">
        <f t="shared" si="24"/>
        <v>0</v>
      </c>
      <c r="K88" s="846">
        <f t="shared" si="24"/>
        <v>0</v>
      </c>
      <c r="L88" s="846">
        <f t="shared" si="24"/>
        <v>0</v>
      </c>
      <c r="M88" s="846">
        <f t="shared" si="24"/>
        <v>0</v>
      </c>
      <c r="N88" s="995">
        <f t="shared" si="24"/>
        <v>0</v>
      </c>
      <c r="O88" s="848">
        <f t="shared" si="24"/>
        <v>0</v>
      </c>
      <c r="P88" s="848">
        <f t="shared" si="24"/>
        <v>0</v>
      </c>
      <c r="Q88" s="996">
        <f t="shared" si="24"/>
        <v>0</v>
      </c>
      <c r="R88" s="997">
        <f t="shared" si="24"/>
        <v>0</v>
      </c>
      <c r="S88" s="997">
        <f t="shared" si="24"/>
        <v>0</v>
      </c>
      <c r="T88" s="998">
        <f t="shared" si="24"/>
        <v>0</v>
      </c>
    </row>
    <row r="89" spans="1:20" ht="17.25" thickTop="1" thickBot="1">
      <c r="A89" s="919"/>
      <c r="B89" s="920"/>
      <c r="C89" s="921"/>
      <c r="D89" s="922" t="s">
        <v>77</v>
      </c>
      <c r="E89" s="865" t="s">
        <v>327</v>
      </c>
      <c r="F89" s="865">
        <v>46</v>
      </c>
      <c r="G89" s="999">
        <v>0</v>
      </c>
      <c r="H89" s="858">
        <v>0</v>
      </c>
      <c r="I89" s="858">
        <v>5117</v>
      </c>
      <c r="J89" s="858">
        <v>0</v>
      </c>
      <c r="K89" s="858">
        <v>0</v>
      </c>
      <c r="L89" s="858">
        <v>0</v>
      </c>
      <c r="M89" s="858">
        <v>0</v>
      </c>
      <c r="N89" s="1000">
        <v>0</v>
      </c>
      <c r="O89" s="860">
        <v>0</v>
      </c>
      <c r="P89" s="860">
        <v>0</v>
      </c>
      <c r="Q89" s="1001">
        <v>0</v>
      </c>
      <c r="R89" s="1002">
        <v>0</v>
      </c>
      <c r="S89" s="1002">
        <v>0</v>
      </c>
      <c r="T89" s="1003">
        <v>0</v>
      </c>
    </row>
    <row r="90" spans="1:20" ht="17.25" thickTop="1" thickBot="1">
      <c r="A90" s="919"/>
      <c r="B90" s="924"/>
      <c r="C90" s="842" t="s">
        <v>279</v>
      </c>
      <c r="D90" s="926" t="s">
        <v>328</v>
      </c>
      <c r="E90" s="927"/>
      <c r="F90" s="927"/>
      <c r="G90" s="994">
        <f t="shared" ref="G90:T90" si="25">G91</f>
        <v>0</v>
      </c>
      <c r="H90" s="846">
        <f t="shared" si="25"/>
        <v>0</v>
      </c>
      <c r="I90" s="846">
        <f t="shared" si="25"/>
        <v>19624</v>
      </c>
      <c r="J90" s="846">
        <f t="shared" si="25"/>
        <v>0</v>
      </c>
      <c r="K90" s="846">
        <f t="shared" si="25"/>
        <v>0</v>
      </c>
      <c r="L90" s="846">
        <f t="shared" si="25"/>
        <v>0</v>
      </c>
      <c r="M90" s="846">
        <f t="shared" si="25"/>
        <v>0</v>
      </c>
      <c r="N90" s="995">
        <f t="shared" si="25"/>
        <v>0</v>
      </c>
      <c r="O90" s="848">
        <f t="shared" si="25"/>
        <v>0</v>
      </c>
      <c r="P90" s="848">
        <f t="shared" si="25"/>
        <v>0</v>
      </c>
      <c r="Q90" s="996">
        <f t="shared" si="25"/>
        <v>0</v>
      </c>
      <c r="R90" s="997">
        <f t="shared" si="25"/>
        <v>0</v>
      </c>
      <c r="S90" s="997">
        <f t="shared" si="25"/>
        <v>0</v>
      </c>
      <c r="T90" s="998">
        <f t="shared" si="25"/>
        <v>0</v>
      </c>
    </row>
    <row r="91" spans="1:20" ht="17.25" thickTop="1" thickBot="1">
      <c r="A91" s="919"/>
      <c r="B91" s="920"/>
      <c r="C91" s="921"/>
      <c r="D91" s="922" t="s">
        <v>77</v>
      </c>
      <c r="E91" s="865" t="s">
        <v>329</v>
      </c>
      <c r="F91" s="865" t="s">
        <v>145</v>
      </c>
      <c r="G91" s="1004">
        <v>0</v>
      </c>
      <c r="H91" s="975">
        <v>0</v>
      </c>
      <c r="I91" s="975">
        <v>19624</v>
      </c>
      <c r="J91" s="975">
        <v>0</v>
      </c>
      <c r="K91" s="1005">
        <v>0</v>
      </c>
      <c r="L91" s="1005">
        <v>0</v>
      </c>
      <c r="M91" s="1005">
        <v>0</v>
      </c>
      <c r="N91" s="1006">
        <v>0</v>
      </c>
      <c r="O91" s="860">
        <v>0</v>
      </c>
      <c r="P91" s="860">
        <v>0</v>
      </c>
      <c r="Q91" s="1007">
        <v>0</v>
      </c>
      <c r="R91" s="1008">
        <v>0</v>
      </c>
      <c r="S91" s="1008">
        <v>0</v>
      </c>
      <c r="T91" s="1009">
        <v>0</v>
      </c>
    </row>
    <row r="92" spans="1:20" ht="15.75" thickTop="1"/>
  </sheetData>
  <mergeCells count="1">
    <mergeCell ref="M3:N3"/>
  </mergeCells>
  <pageMargins left="0.7" right="0.7" top="0.75" bottom="0.75" header="0.3" footer="0.3"/>
  <pageSetup paperSize="9" scale="6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332DD-D1F1-4AC3-AA2C-14529C25CFF8}">
  <sheetPr>
    <pageSetUpPr fitToPage="1"/>
  </sheetPr>
  <dimension ref="A1:T54"/>
  <sheetViews>
    <sheetView topLeftCell="A36" workbookViewId="0">
      <selection activeCell="J51" sqref="J51"/>
    </sheetView>
  </sheetViews>
  <sheetFormatPr defaultRowHeight="15"/>
  <cols>
    <col min="1" max="1" width="4.7109375" customWidth="1"/>
    <col min="2" max="2" width="6.28515625" customWidth="1"/>
    <col min="6" max="6" width="13.42578125" customWidth="1"/>
    <col min="7" max="7" width="12.5703125" customWidth="1"/>
    <col min="8" max="8" width="10.7109375" customWidth="1"/>
    <col min="9" max="9" width="12" customWidth="1"/>
    <col min="10" max="10" width="11.28515625" customWidth="1"/>
    <col min="11" max="11" width="11.140625" customWidth="1"/>
    <col min="12" max="12" width="10.5703125" customWidth="1"/>
    <col min="13" max="13" width="12.140625" customWidth="1"/>
    <col min="14" max="14" width="11.5703125" customWidth="1"/>
    <col min="15" max="15" width="11.140625" customWidth="1"/>
    <col min="16" max="16" width="13.42578125" customWidth="1"/>
    <col min="17" max="17" width="13" customWidth="1"/>
    <col min="19" max="19" width="11.42578125" customWidth="1"/>
  </cols>
  <sheetData>
    <row r="1" spans="1:20" ht="17.25" thickTop="1" thickBot="1">
      <c r="A1" s="639"/>
      <c r="B1" s="640"/>
      <c r="C1" s="640"/>
      <c r="D1" s="640"/>
      <c r="E1" s="641"/>
      <c r="F1" s="641"/>
      <c r="G1" s="1011" t="s">
        <v>45</v>
      </c>
      <c r="H1" s="1012"/>
      <c r="I1" s="1013" t="s">
        <v>46</v>
      </c>
      <c r="J1" s="1012"/>
      <c r="K1" s="1013" t="s">
        <v>113</v>
      </c>
      <c r="L1" s="1012"/>
      <c r="M1" s="1014" t="s">
        <v>48</v>
      </c>
      <c r="N1" s="1014"/>
      <c r="O1" s="1174" t="s">
        <v>49</v>
      </c>
      <c r="P1" s="1175"/>
      <c r="Q1" s="1014" t="s">
        <v>50</v>
      </c>
      <c r="R1" s="1012"/>
      <c r="S1" s="1013" t="s">
        <v>51</v>
      </c>
      <c r="T1" s="1012"/>
    </row>
    <row r="2" spans="1:20" ht="30.75" thickTop="1">
      <c r="A2" s="206"/>
      <c r="B2" s="642"/>
      <c r="C2" s="643"/>
      <c r="D2" s="209"/>
      <c r="E2" s="644"/>
      <c r="F2" s="645"/>
      <c r="G2" s="360" t="s">
        <v>52</v>
      </c>
      <c r="H2" s="181" t="s">
        <v>53</v>
      </c>
      <c r="I2" s="184" t="s">
        <v>52</v>
      </c>
      <c r="J2" s="181" t="s">
        <v>53</v>
      </c>
      <c r="K2" s="184" t="s">
        <v>52</v>
      </c>
      <c r="L2" s="181" t="s">
        <v>53</v>
      </c>
      <c r="M2" s="184" t="s">
        <v>52</v>
      </c>
      <c r="N2" s="185" t="s">
        <v>53</v>
      </c>
      <c r="O2" s="1176" t="s">
        <v>52</v>
      </c>
      <c r="P2" s="1177" t="s">
        <v>53</v>
      </c>
      <c r="Q2" s="187" t="s">
        <v>52</v>
      </c>
      <c r="R2" s="188" t="s">
        <v>53</v>
      </c>
      <c r="S2" s="189" t="s">
        <v>52</v>
      </c>
      <c r="T2" s="188" t="s">
        <v>53</v>
      </c>
    </row>
    <row r="3" spans="1:20" ht="15.75" thickBot="1">
      <c r="A3" s="191"/>
      <c r="B3" s="192" t="s">
        <v>55</v>
      </c>
      <c r="C3" s="193" t="s">
        <v>56</v>
      </c>
      <c r="D3" s="646" t="s">
        <v>133</v>
      </c>
      <c r="E3" s="647"/>
      <c r="F3" s="648"/>
      <c r="G3" s="363"/>
      <c r="H3" s="197"/>
      <c r="I3" s="200"/>
      <c r="J3" s="197"/>
      <c r="K3" s="200"/>
      <c r="L3" s="197"/>
      <c r="M3" s="200"/>
      <c r="N3" s="201"/>
      <c r="O3" s="1178"/>
      <c r="P3" s="1179"/>
      <c r="Q3" s="202"/>
      <c r="R3" s="203"/>
      <c r="S3" s="204"/>
      <c r="T3" s="203"/>
    </row>
    <row r="4" spans="1:20" ht="16.5" thickTop="1" thickBot="1">
      <c r="A4" s="206"/>
      <c r="B4" s="207" t="s">
        <v>57</v>
      </c>
      <c r="C4" s="208" t="s">
        <v>58</v>
      </c>
      <c r="D4" s="209"/>
      <c r="E4" s="210" t="s">
        <v>59</v>
      </c>
      <c r="F4" s="325"/>
      <c r="G4" s="363"/>
      <c r="H4" s="197"/>
      <c r="I4" s="200"/>
      <c r="J4" s="197"/>
      <c r="K4" s="200"/>
      <c r="L4" s="197"/>
      <c r="M4" s="200"/>
      <c r="N4" s="201"/>
      <c r="O4" s="1178"/>
      <c r="P4" s="1179"/>
      <c r="Q4" s="202"/>
      <c r="R4" s="203"/>
      <c r="S4" s="204"/>
      <c r="T4" s="203"/>
    </row>
    <row r="5" spans="1:20" ht="16.5" thickTop="1" thickBot="1">
      <c r="A5" s="206"/>
      <c r="B5" s="207"/>
      <c r="C5" s="208"/>
      <c r="D5" s="209"/>
      <c r="E5" s="210"/>
      <c r="F5" s="325" t="s">
        <v>60</v>
      </c>
      <c r="G5" s="213"/>
      <c r="H5" s="213"/>
      <c r="I5" s="213"/>
      <c r="J5" s="213"/>
      <c r="K5" s="213"/>
      <c r="L5" s="215"/>
      <c r="M5" s="213"/>
      <c r="N5" s="213"/>
      <c r="O5" s="1015"/>
      <c r="P5" s="1016"/>
      <c r="Q5" s="213"/>
      <c r="R5" s="213"/>
      <c r="S5" s="213"/>
      <c r="T5" s="213"/>
    </row>
    <row r="6" spans="1:20" ht="17.25" thickTop="1" thickBot="1">
      <c r="A6" s="1017"/>
      <c r="B6" s="1018"/>
      <c r="C6" s="1018" t="s">
        <v>331</v>
      </c>
      <c r="D6" s="1018"/>
      <c r="E6" s="1018"/>
      <c r="F6" s="1018"/>
      <c r="G6" s="1019">
        <f>'[1]Program 1'!G9+'[1]Program 2'!G8+'[1]Program 3'!G8+'[1]Program 4'!G7+'[1]Program 5'!G8+'[1]Program 6'!G7+'[1]Program 7'!G7+'[1]Program 8'!G86</f>
        <v>469982</v>
      </c>
      <c r="H6" s="1019">
        <f>'[1]Program 1'!H9+'[1]Program 2'!H8+'[1]Program 3'!H8+'[1]Program 4'!H7+'[1]Program 5'!H8+'[1]Program 6'!H7+'[1]Program 7'!H7+'[1]Program 8'!H86+'[1]Program 8'!H87</f>
        <v>11787</v>
      </c>
      <c r="I6" s="1019">
        <f>'[1]Program 1'!I9+'[1]Program 2'!I8+'[1]Program 3'!I8+'[1]Program 4'!I7+'[1]Program 5'!I8+'[1]Program 6'!I7+'[1]Program 7'!I7+'[1]Program 8'!I86</f>
        <v>587389</v>
      </c>
      <c r="J6" s="1019">
        <f>'[1]Program 1'!J9+'[1]Program 2'!J8+'[1]Program 3'!J8+'[1]Program 4'!J7+'[1]Program 5'!J8+'[1]Program 6'!J7+'[1]Program 7'!J7+'[1]Program 8'!J87</f>
        <v>130342</v>
      </c>
      <c r="K6" s="1019">
        <f>'[1]Program 1'!K9+'[1]Program 2'!K8+'[1]Program 3'!K8+'[1]Program 4'!K7+'[1]Program 5'!K8+'[1]Program 6'!K7+'[1]Program 7'!K7+'[1]Program 8'!M86</f>
        <v>679640</v>
      </c>
      <c r="L6" s="1019">
        <f>'[1]Program 1'!L9+'[1]Program 2'!L8+'[1]Program 3'!L8+'[1]Program 4'!L7+'[1]Program 5'!L8+'[1]Program 6'!L7+'[1]Program 7'!L7+'[1]Program 8'!L87</f>
        <v>141713</v>
      </c>
      <c r="M6" s="1019">
        <f>'[1]Program 1'!M9+'[1]Program 2'!M8+'[1]Program 3'!M8+'[1]Program 4'!M7+'[1]Program 5'!M8+'[1]Program 6'!M7+'[1]Program 7'!M7+'[1]Program 8'!M86</f>
        <v>717595</v>
      </c>
      <c r="N6" s="1019">
        <f>'[1]Program 1'!N9+'[1]Program 2'!N8+'[1]Program 3'!N8+'[1]Program 4'!N7+'[1]Program 5'!N8+'[1]Program 6'!N7+'[1]Program 7'!N7+'[1]Program 8'!N87</f>
        <v>380882</v>
      </c>
      <c r="O6" s="1019">
        <f>'[1]Program 1'!O9+'[1]Program 2'!O8+'[1]Program 3'!O8+'[1]Program 4'!O7+'[1]Program 5'!O8+'[1]Program 6'!O7+'[1]Program 7'!O7+'[1]Program 8'!O86</f>
        <v>810593</v>
      </c>
      <c r="P6" s="1019">
        <f>'[1]Program 1'!P9+'[1]Program 2'!P8+'[1]Program 3'!P8+'[1]Program 4'!P7+'[1]Program 5'!P8+'[1]Program 6'!P7+'[1]Program 7'!P7+'[1]Program 8'!P87</f>
        <v>179200</v>
      </c>
      <c r="Q6" s="1019">
        <f>'[1]Program 1'!Q9+'[1]Program 2'!Q8+'[1]Program 3'!Q8+'[1]Program 4'!Q7+'[1]Program 5'!Q8+'[1]Program 6'!Q7+'[1]Program 7'!Q7+'[1]Program 8'!Q86</f>
        <v>902457</v>
      </c>
      <c r="R6" s="1019">
        <f>'[1]Program 1'!R9+'[1]Program 2'!R8+'[1]Program 3'!R8+'[1]Program 4'!R7+'[1]Program 5'!R8+'[1]Program 6'!R7+'[1]Program 7'!R7+'[1]Program 8'!R87</f>
        <v>0</v>
      </c>
      <c r="S6" s="1019">
        <f>'[1]Program 1'!S9+'[1]Program 2'!S8+'[1]Program 3'!S8+'[1]Program 4'!S7+'[1]Program 5'!S8+'[1]Program 6'!S7+'[1]Program 7'!S7+'[1]Program 8'!S86</f>
        <v>1012457</v>
      </c>
      <c r="T6" s="1019">
        <f>'[1]Program 1'!T9+'[1]Program 2'!T8+'[1]Program 3'!T8+'[1]Program 4'!T7+'[1]Program 5'!T8+'[1]Program 6'!T7+'[1]Program 7'!T7+'[1]Program 8'!T87</f>
        <v>0</v>
      </c>
    </row>
    <row r="7" spans="1:20" ht="17.25" thickTop="1" thickBot="1">
      <c r="A7" s="1017"/>
      <c r="B7" s="1018"/>
      <c r="C7" s="1018" t="s">
        <v>332</v>
      </c>
      <c r="D7" s="1018"/>
      <c r="E7" s="1018"/>
      <c r="F7" s="1018"/>
      <c r="G7" s="1019">
        <f>'[1]Program 8'!G8</f>
        <v>990789</v>
      </c>
      <c r="H7" s="1019">
        <f>'[1]Program 8'!H8</f>
        <v>0</v>
      </c>
      <c r="I7" s="1019">
        <f>'[1]Program 8'!I8</f>
        <v>1040201</v>
      </c>
      <c r="J7" s="1019">
        <f>'[1]Program 8'!J8</f>
        <v>0</v>
      </c>
      <c r="K7" s="1019">
        <f>'[1]Program 8'!K8</f>
        <v>988039</v>
      </c>
      <c r="L7" s="1019">
        <f>'[1]Program 8'!L8</f>
        <v>0</v>
      </c>
      <c r="M7" s="1019">
        <f>'[1]Program 8'!K8</f>
        <v>988039</v>
      </c>
      <c r="N7" s="1019">
        <f>'[1]Program 8'!L8</f>
        <v>0</v>
      </c>
      <c r="O7" s="1019">
        <f>'[1]Program 8'!O8</f>
        <v>1061239</v>
      </c>
      <c r="P7" s="1019">
        <f>'[1]Program 8'!P8</f>
        <v>0</v>
      </c>
      <c r="Q7" s="1019">
        <f>'[1]Program 8'!Q8</f>
        <v>1011543</v>
      </c>
      <c r="R7" s="1019">
        <f>'[1]Program 8'!P8</f>
        <v>0</v>
      </c>
      <c r="S7" s="1019">
        <f>'[1]Program 8'!S8</f>
        <v>1011543</v>
      </c>
      <c r="T7" s="1019">
        <f>'[1]Program 8'!R8</f>
        <v>0</v>
      </c>
    </row>
    <row r="8" spans="1:20" ht="17.25" thickTop="1" thickBot="1">
      <c r="A8" s="1020"/>
      <c r="B8" s="1021"/>
      <c r="C8" s="1021" t="s">
        <v>333</v>
      </c>
      <c r="D8" s="1021"/>
      <c r="E8" s="1021"/>
      <c r="F8" s="1021"/>
      <c r="G8" s="1022">
        <f t="shared" ref="G8:T8" si="0">G6+G7</f>
        <v>1460771</v>
      </c>
      <c r="H8" s="1022">
        <f t="shared" si="0"/>
        <v>11787</v>
      </c>
      <c r="I8" s="1022">
        <f t="shared" si="0"/>
        <v>1627590</v>
      </c>
      <c r="J8" s="1022">
        <f t="shared" si="0"/>
        <v>130342</v>
      </c>
      <c r="K8" s="1022">
        <f t="shared" si="0"/>
        <v>1667679</v>
      </c>
      <c r="L8" s="1022">
        <f t="shared" si="0"/>
        <v>141713</v>
      </c>
      <c r="M8" s="1022">
        <f t="shared" si="0"/>
        <v>1705634</v>
      </c>
      <c r="N8" s="1022">
        <f t="shared" si="0"/>
        <v>380882</v>
      </c>
      <c r="O8" s="1022">
        <f t="shared" si="0"/>
        <v>1871832</v>
      </c>
      <c r="P8" s="1022">
        <f t="shared" si="0"/>
        <v>179200</v>
      </c>
      <c r="Q8" s="1022">
        <f t="shared" si="0"/>
        <v>1914000</v>
      </c>
      <c r="R8" s="1022">
        <f t="shared" si="0"/>
        <v>0</v>
      </c>
      <c r="S8" s="1022">
        <f t="shared" si="0"/>
        <v>2024000</v>
      </c>
      <c r="T8" s="1022">
        <f t="shared" si="0"/>
        <v>0</v>
      </c>
    </row>
    <row r="9" spans="1:20" ht="16.5" thickTop="1">
      <c r="G9" s="691"/>
      <c r="K9" s="691"/>
      <c r="O9" s="1180"/>
      <c r="P9" s="1181"/>
      <c r="Q9" s="691"/>
    </row>
    <row r="10" spans="1:20" ht="15.75">
      <c r="K10" s="691"/>
      <c r="O10" s="1180"/>
      <c r="P10" s="1181"/>
      <c r="Q10" s="691"/>
    </row>
    <row r="11" spans="1:20" ht="16.5" thickBot="1">
      <c r="G11" s="691"/>
      <c r="K11" s="691"/>
      <c r="O11" s="1180"/>
      <c r="P11" s="1181"/>
      <c r="Q11" s="691"/>
    </row>
    <row r="12" spans="1:20" ht="17.25" thickTop="1" thickBot="1">
      <c r="A12" s="639"/>
      <c r="B12" s="640"/>
      <c r="C12" s="640"/>
      <c r="D12" s="640"/>
      <c r="E12" s="641"/>
      <c r="F12" s="641"/>
      <c r="G12" s="1011" t="s">
        <v>45</v>
      </c>
      <c r="H12" s="1012"/>
      <c r="I12" s="1013" t="s">
        <v>46</v>
      </c>
      <c r="J12" s="1012"/>
      <c r="K12" s="1013" t="s">
        <v>113</v>
      </c>
      <c r="L12" s="1012"/>
      <c r="M12" s="1014" t="s">
        <v>48</v>
      </c>
      <c r="N12" s="1014"/>
      <c r="O12" s="1174" t="s">
        <v>49</v>
      </c>
      <c r="P12" s="1175"/>
      <c r="Q12" s="1014" t="s">
        <v>50</v>
      </c>
      <c r="R12" s="1012"/>
      <c r="S12" s="1013" t="s">
        <v>51</v>
      </c>
      <c r="T12" s="1012"/>
    </row>
    <row r="13" spans="1:20" ht="30.75" thickTop="1">
      <c r="A13" s="206"/>
      <c r="B13" s="642"/>
      <c r="C13" s="643"/>
      <c r="D13" s="209"/>
      <c r="E13" s="644"/>
      <c r="F13" s="645"/>
      <c r="G13" s="360" t="s">
        <v>52</v>
      </c>
      <c r="H13" s="181" t="s">
        <v>53</v>
      </c>
      <c r="I13" s="184" t="s">
        <v>52</v>
      </c>
      <c r="J13" s="181" t="s">
        <v>53</v>
      </c>
      <c r="K13" s="184" t="s">
        <v>52</v>
      </c>
      <c r="L13" s="181" t="s">
        <v>53</v>
      </c>
      <c r="M13" s="184" t="s">
        <v>52</v>
      </c>
      <c r="N13" s="185" t="s">
        <v>53</v>
      </c>
      <c r="O13" s="1176" t="s">
        <v>52</v>
      </c>
      <c r="P13" s="1177" t="s">
        <v>53</v>
      </c>
      <c r="Q13" s="187" t="s">
        <v>52</v>
      </c>
      <c r="R13" s="188" t="s">
        <v>53</v>
      </c>
      <c r="S13" s="189" t="s">
        <v>52</v>
      </c>
      <c r="T13" s="188" t="s">
        <v>53</v>
      </c>
    </row>
    <row r="14" spans="1:20" ht="15.75" thickBot="1">
      <c r="A14" s="191"/>
      <c r="B14" s="192" t="s">
        <v>55</v>
      </c>
      <c r="C14" s="193" t="s">
        <v>56</v>
      </c>
      <c r="D14" s="646" t="s">
        <v>133</v>
      </c>
      <c r="E14" s="647"/>
      <c r="F14" s="648"/>
      <c r="G14" s="363"/>
      <c r="H14" s="197"/>
      <c r="I14" s="200"/>
      <c r="J14" s="197"/>
      <c r="K14" s="200"/>
      <c r="L14" s="197"/>
      <c r="M14" s="200"/>
      <c r="N14" s="201"/>
      <c r="O14" s="1178"/>
      <c r="P14" s="1179"/>
      <c r="Q14" s="202"/>
      <c r="R14" s="203"/>
      <c r="S14" s="204"/>
      <c r="T14" s="203"/>
    </row>
    <row r="15" spans="1:20" ht="16.5" thickTop="1" thickBot="1">
      <c r="A15" s="206"/>
      <c r="B15" s="207" t="s">
        <v>57</v>
      </c>
      <c r="C15" s="208" t="s">
        <v>58</v>
      </c>
      <c r="D15" s="209"/>
      <c r="E15" s="210" t="s">
        <v>59</v>
      </c>
      <c r="F15" s="325"/>
      <c r="G15" s="363"/>
      <c r="H15" s="197"/>
      <c r="I15" s="200"/>
      <c r="J15" s="197"/>
      <c r="K15" s="200"/>
      <c r="L15" s="197"/>
      <c r="M15" s="200"/>
      <c r="N15" s="201"/>
      <c r="O15" s="1178"/>
      <c r="P15" s="1179"/>
      <c r="Q15" s="202"/>
      <c r="R15" s="203"/>
      <c r="S15" s="204"/>
      <c r="T15" s="203"/>
    </row>
    <row r="16" spans="1:20" ht="16.5" thickTop="1" thickBot="1">
      <c r="A16" s="206"/>
      <c r="B16" s="207"/>
      <c r="C16" s="208"/>
      <c r="D16" s="209"/>
      <c r="E16" s="210"/>
      <c r="F16" s="325" t="s">
        <v>60</v>
      </c>
      <c r="G16" s="213"/>
      <c r="H16" s="213"/>
      <c r="I16" s="213"/>
      <c r="J16" s="213"/>
      <c r="K16" s="213"/>
      <c r="L16" s="215"/>
      <c r="M16" s="213"/>
      <c r="N16" s="213"/>
      <c r="O16" s="1015"/>
      <c r="P16" s="1016"/>
      <c r="Q16" s="213"/>
      <c r="R16" s="213"/>
      <c r="S16" s="213"/>
      <c r="T16" s="213"/>
    </row>
    <row r="17" spans="1:20" ht="17.25" thickTop="1" thickBot="1">
      <c r="A17" s="1023"/>
      <c r="B17" s="1024" t="s">
        <v>334</v>
      </c>
      <c r="C17" s="1025"/>
      <c r="D17" s="1026"/>
      <c r="E17" s="1026"/>
      <c r="F17" s="1026"/>
      <c r="G17" s="1027"/>
      <c r="H17" s="1027"/>
      <c r="I17" s="1027"/>
      <c r="J17" s="1027"/>
      <c r="K17" s="1027"/>
      <c r="L17" s="1028"/>
      <c r="M17" s="1027"/>
      <c r="N17" s="1027"/>
      <c r="O17" s="1029"/>
      <c r="P17" s="1030"/>
      <c r="Q17" s="1027"/>
      <c r="R17" s="1027"/>
      <c r="S17" s="1027"/>
      <c r="T17" s="1027"/>
    </row>
    <row r="18" spans="1:20" ht="17.25" thickTop="1" thickBot="1">
      <c r="A18" s="219">
        <v>1</v>
      </c>
      <c r="B18" s="1031"/>
      <c r="C18" s="1032"/>
      <c r="D18" s="1033"/>
      <c r="E18" s="1033"/>
      <c r="F18" s="1033"/>
      <c r="G18" s="1034">
        <f t="shared" ref="G18:T19" si="1">G19</f>
        <v>100008</v>
      </c>
      <c r="H18" s="1034">
        <f t="shared" si="1"/>
        <v>0</v>
      </c>
      <c r="I18" s="1034">
        <f t="shared" si="1"/>
        <v>100008</v>
      </c>
      <c r="J18" s="1034">
        <f t="shared" si="1"/>
        <v>0</v>
      </c>
      <c r="K18" s="1034">
        <f t="shared" si="1"/>
        <v>100008</v>
      </c>
      <c r="L18" s="1035">
        <f t="shared" si="1"/>
        <v>0</v>
      </c>
      <c r="M18" s="1034">
        <f t="shared" si="1"/>
        <v>100008</v>
      </c>
      <c r="N18" s="1034">
        <f t="shared" si="1"/>
        <v>0</v>
      </c>
      <c r="O18" s="1036">
        <f t="shared" si="1"/>
        <v>99968</v>
      </c>
      <c r="P18" s="1037">
        <f t="shared" si="1"/>
        <v>0</v>
      </c>
      <c r="Q18" s="1034">
        <f t="shared" si="1"/>
        <v>0</v>
      </c>
      <c r="R18" s="1034">
        <f t="shared" si="1"/>
        <v>0</v>
      </c>
      <c r="S18" s="1034">
        <f t="shared" si="1"/>
        <v>0</v>
      </c>
      <c r="T18" s="1034">
        <f t="shared" si="1"/>
        <v>0</v>
      </c>
    </row>
    <row r="19" spans="1:20" ht="17.25" thickTop="1" thickBot="1">
      <c r="A19" s="219">
        <v>2</v>
      </c>
      <c r="B19" s="1038">
        <v>6</v>
      </c>
      <c r="C19" s="1039" t="s">
        <v>335</v>
      </c>
      <c r="D19" s="228"/>
      <c r="E19" s="228"/>
      <c r="F19" s="228"/>
      <c r="G19" s="1040">
        <f t="shared" si="1"/>
        <v>100008</v>
      </c>
      <c r="H19" s="1040">
        <f t="shared" si="1"/>
        <v>0</v>
      </c>
      <c r="I19" s="1040">
        <f t="shared" si="1"/>
        <v>100008</v>
      </c>
      <c r="J19" s="1040">
        <f t="shared" si="1"/>
        <v>0</v>
      </c>
      <c r="K19" s="1040">
        <f t="shared" si="1"/>
        <v>100008</v>
      </c>
      <c r="L19" s="1041">
        <f t="shared" si="1"/>
        <v>0</v>
      </c>
      <c r="M19" s="1040">
        <f t="shared" si="1"/>
        <v>100008</v>
      </c>
      <c r="N19" s="1040">
        <f t="shared" si="1"/>
        <v>0</v>
      </c>
      <c r="O19" s="1042">
        <f t="shared" si="1"/>
        <v>99968</v>
      </c>
      <c r="P19" s="1043">
        <f t="shared" si="1"/>
        <v>0</v>
      </c>
      <c r="Q19" s="1040">
        <f t="shared" si="1"/>
        <v>0</v>
      </c>
      <c r="R19" s="1040">
        <f t="shared" si="1"/>
        <v>0</v>
      </c>
      <c r="S19" s="1040">
        <f t="shared" si="1"/>
        <v>0</v>
      </c>
      <c r="T19" s="1040">
        <f t="shared" si="1"/>
        <v>0</v>
      </c>
    </row>
    <row r="20" spans="1:20" ht="17.25" thickTop="1" thickBot="1">
      <c r="A20" s="219">
        <v>3</v>
      </c>
      <c r="B20" s="238"/>
      <c r="C20" s="239" t="s">
        <v>104</v>
      </c>
      <c r="D20" s="240" t="s">
        <v>336</v>
      </c>
      <c r="E20" s="240"/>
      <c r="F20" s="240"/>
      <c r="G20" s="1044">
        <f t="shared" ref="G20:T20" si="2">G21+G22</f>
        <v>100008</v>
      </c>
      <c r="H20" s="1044">
        <f t="shared" si="2"/>
        <v>0</v>
      </c>
      <c r="I20" s="1044">
        <f t="shared" si="2"/>
        <v>100008</v>
      </c>
      <c r="J20" s="1044">
        <f t="shared" si="2"/>
        <v>0</v>
      </c>
      <c r="K20" s="1044">
        <f t="shared" si="2"/>
        <v>100008</v>
      </c>
      <c r="L20" s="1044">
        <f t="shared" si="2"/>
        <v>0</v>
      </c>
      <c r="M20" s="1044">
        <f t="shared" si="2"/>
        <v>100008</v>
      </c>
      <c r="N20" s="1044">
        <f t="shared" si="2"/>
        <v>0</v>
      </c>
      <c r="O20" s="410">
        <f t="shared" si="2"/>
        <v>99968</v>
      </c>
      <c r="P20" s="410">
        <f t="shared" si="2"/>
        <v>0</v>
      </c>
      <c r="Q20" s="1044">
        <f t="shared" si="2"/>
        <v>0</v>
      </c>
      <c r="R20" s="1044">
        <f t="shared" si="2"/>
        <v>0</v>
      </c>
      <c r="S20" s="1044">
        <f t="shared" si="2"/>
        <v>0</v>
      </c>
      <c r="T20" s="1044">
        <f t="shared" si="2"/>
        <v>0</v>
      </c>
    </row>
    <row r="21" spans="1:20" ht="17.25" thickTop="1" thickBot="1">
      <c r="A21" s="1045">
        <v>4</v>
      </c>
      <c r="B21" s="716"/>
      <c r="C21" s="1046"/>
      <c r="D21" s="1047" t="s">
        <v>111</v>
      </c>
      <c r="E21" s="295" t="s">
        <v>337</v>
      </c>
      <c r="F21" s="295">
        <v>41</v>
      </c>
      <c r="G21" s="1048">
        <v>100008</v>
      </c>
      <c r="H21" s="1049">
        <v>0</v>
      </c>
      <c r="I21" s="1049">
        <v>100008</v>
      </c>
      <c r="J21" s="1049">
        <v>0</v>
      </c>
      <c r="K21" s="1049">
        <v>100008</v>
      </c>
      <c r="L21" s="1050">
        <v>0</v>
      </c>
      <c r="M21" s="1049">
        <v>100008</v>
      </c>
      <c r="N21" s="1049"/>
      <c r="O21" s="1051">
        <v>99968</v>
      </c>
      <c r="P21" s="400">
        <v>0</v>
      </c>
      <c r="Q21" s="1049">
        <v>0</v>
      </c>
      <c r="R21" s="1049">
        <v>0</v>
      </c>
      <c r="S21" s="1049">
        <v>0</v>
      </c>
      <c r="T21" s="1049">
        <v>0</v>
      </c>
    </row>
    <row r="22" spans="1:20" ht="17.25" thickTop="1" thickBot="1">
      <c r="A22" s="729"/>
      <c r="B22" s="1052"/>
      <c r="C22" s="1053"/>
      <c r="D22" s="1054" t="s">
        <v>338</v>
      </c>
      <c r="E22" s="1055" t="s">
        <v>339</v>
      </c>
      <c r="F22" s="1055">
        <v>41</v>
      </c>
      <c r="G22" s="1049">
        <v>0</v>
      </c>
      <c r="H22" s="1049">
        <v>0</v>
      </c>
      <c r="I22" s="1049">
        <v>0</v>
      </c>
      <c r="J22" s="1049">
        <v>0</v>
      </c>
      <c r="K22" s="1049">
        <v>0</v>
      </c>
      <c r="L22" s="1050">
        <v>0</v>
      </c>
      <c r="M22" s="1049">
        <v>0</v>
      </c>
      <c r="N22" s="1049">
        <v>0</v>
      </c>
      <c r="O22" s="1051">
        <v>0</v>
      </c>
      <c r="P22" s="400">
        <v>0</v>
      </c>
      <c r="Q22" s="1049">
        <v>0</v>
      </c>
      <c r="R22" s="1049">
        <v>0</v>
      </c>
      <c r="S22" s="1049">
        <v>0</v>
      </c>
      <c r="T22" s="1049">
        <v>0</v>
      </c>
    </row>
    <row r="23" spans="1:20" ht="17.25" thickTop="1" thickBot="1">
      <c r="A23" s="1056" t="s">
        <v>340</v>
      </c>
      <c r="B23" s="1057"/>
      <c r="C23" s="1057"/>
      <c r="D23" s="1057"/>
      <c r="E23" s="1058"/>
      <c r="F23" s="1058"/>
      <c r="G23" s="1059">
        <f t="shared" ref="G23:T23" si="3">G18</f>
        <v>100008</v>
      </c>
      <c r="H23" s="1059">
        <f t="shared" si="3"/>
        <v>0</v>
      </c>
      <c r="I23" s="1059">
        <f t="shared" si="3"/>
        <v>100008</v>
      </c>
      <c r="J23" s="1059">
        <f t="shared" si="3"/>
        <v>0</v>
      </c>
      <c r="K23" s="1059">
        <f t="shared" si="3"/>
        <v>100008</v>
      </c>
      <c r="L23" s="1060">
        <f t="shared" si="3"/>
        <v>0</v>
      </c>
      <c r="M23" s="1059">
        <f t="shared" si="3"/>
        <v>100008</v>
      </c>
      <c r="N23" s="1059">
        <f t="shared" si="3"/>
        <v>0</v>
      </c>
      <c r="O23" s="1061">
        <f t="shared" si="3"/>
        <v>99968</v>
      </c>
      <c r="P23" s="1062">
        <f t="shared" si="3"/>
        <v>0</v>
      </c>
      <c r="Q23" s="1059">
        <f t="shared" si="3"/>
        <v>0</v>
      </c>
      <c r="R23" s="1059">
        <f t="shared" si="3"/>
        <v>0</v>
      </c>
      <c r="S23" s="1059">
        <f t="shared" si="3"/>
        <v>0</v>
      </c>
      <c r="T23" s="1059">
        <f t="shared" si="3"/>
        <v>0</v>
      </c>
    </row>
    <row r="24" spans="1:20" ht="16.5" thickTop="1">
      <c r="B24" s="1063"/>
      <c r="C24" s="1063"/>
      <c r="D24" s="1063"/>
      <c r="E24" s="1063"/>
      <c r="F24" s="1063"/>
      <c r="G24" s="1063"/>
      <c r="H24" s="1063"/>
      <c r="I24" s="1063"/>
      <c r="J24" s="1063"/>
      <c r="K24" s="1063"/>
      <c r="L24" s="1063"/>
      <c r="M24" s="1063"/>
      <c r="N24" s="1063"/>
      <c r="O24" s="1080"/>
      <c r="P24" s="1080"/>
      <c r="Q24" s="1063"/>
      <c r="R24" s="1063"/>
      <c r="S24" s="1063"/>
      <c r="T24" s="1063"/>
    </row>
    <row r="25" spans="1:20" ht="15.75">
      <c r="B25" s="1063"/>
      <c r="C25" s="1063"/>
      <c r="D25" s="1063"/>
      <c r="E25" s="1063"/>
      <c r="F25" s="1063"/>
      <c r="G25" s="1063"/>
      <c r="H25" s="1063"/>
      <c r="I25" s="1063"/>
      <c r="J25" s="1064"/>
      <c r="K25" s="1063"/>
      <c r="L25" s="1063"/>
      <c r="M25" s="1063"/>
      <c r="N25" s="1063"/>
      <c r="O25" s="1080"/>
      <c r="P25" s="1080"/>
      <c r="Q25" s="1063"/>
      <c r="R25" s="1063"/>
      <c r="S25" s="1063"/>
      <c r="T25" s="1063"/>
    </row>
    <row r="26" spans="1:20" ht="16.5" thickBot="1">
      <c r="B26" s="1063"/>
      <c r="C26" s="1063"/>
      <c r="D26" s="1063"/>
      <c r="E26" s="1063"/>
      <c r="F26" s="1063"/>
      <c r="G26" s="1063"/>
      <c r="H26" s="1064"/>
      <c r="I26" s="1063"/>
      <c r="J26" s="1063"/>
      <c r="K26" s="1063"/>
      <c r="L26" s="1063"/>
      <c r="M26" s="1063"/>
      <c r="N26" s="1063"/>
      <c r="O26" s="1080"/>
      <c r="P26" s="1080"/>
      <c r="Q26" s="1063"/>
      <c r="R26" s="1063"/>
      <c r="S26" s="1063"/>
      <c r="T26" s="1063"/>
    </row>
    <row r="27" spans="1:20" ht="17.25" thickTop="1" thickBot="1">
      <c r="A27" s="1065" t="s">
        <v>52</v>
      </c>
      <c r="B27" s="1066"/>
      <c r="C27" s="1066"/>
      <c r="D27" s="1066"/>
      <c r="E27" s="1067"/>
      <c r="F27" s="1068"/>
      <c r="G27" s="1069">
        <f>G8</f>
        <v>1460771</v>
      </c>
      <c r="H27" s="1069">
        <v>0</v>
      </c>
      <c r="I27" s="1069">
        <f>I8</f>
        <v>1627590</v>
      </c>
      <c r="J27" s="1069">
        <f>J8</f>
        <v>130342</v>
      </c>
      <c r="K27" s="1069">
        <f>K8</f>
        <v>1667679</v>
      </c>
      <c r="L27" s="1069">
        <v>0</v>
      </c>
      <c r="M27" s="1069">
        <f>M8</f>
        <v>1705634</v>
      </c>
      <c r="N27" s="1069">
        <v>0</v>
      </c>
      <c r="O27" s="1154">
        <f>O8</f>
        <v>1871832</v>
      </c>
      <c r="P27" s="1154">
        <v>0</v>
      </c>
      <c r="Q27" s="1069">
        <f>Q8</f>
        <v>1914000</v>
      </c>
      <c r="R27" s="1069">
        <v>0</v>
      </c>
      <c r="S27" s="1069">
        <f>S8</f>
        <v>2024000</v>
      </c>
      <c r="T27" s="1069">
        <f>T8</f>
        <v>0</v>
      </c>
    </row>
    <row r="28" spans="1:20" ht="17.25" thickTop="1" thickBot="1">
      <c r="A28" s="1070" t="s">
        <v>53</v>
      </c>
      <c r="B28" s="1071"/>
      <c r="C28" s="1072"/>
      <c r="D28" s="1066"/>
      <c r="E28" s="1067"/>
      <c r="F28" s="1066"/>
      <c r="G28" s="1069">
        <f>H8</f>
        <v>11787</v>
      </c>
      <c r="H28" s="1069"/>
      <c r="I28" s="1069">
        <f>J8</f>
        <v>130342</v>
      </c>
      <c r="J28" s="1069">
        <v>0</v>
      </c>
      <c r="K28" s="1069">
        <f>L8</f>
        <v>141713</v>
      </c>
      <c r="L28" s="1069">
        <v>0</v>
      </c>
      <c r="M28" s="1069">
        <f>N8</f>
        <v>380882</v>
      </c>
      <c r="N28" s="1069">
        <v>0</v>
      </c>
      <c r="O28" s="1154">
        <f>P8</f>
        <v>179200</v>
      </c>
      <c r="P28" s="1154">
        <v>0</v>
      </c>
      <c r="Q28" s="1069">
        <f>R8</f>
        <v>0</v>
      </c>
      <c r="R28" s="1069">
        <v>0</v>
      </c>
      <c r="S28" s="1069">
        <f>T8</f>
        <v>0</v>
      </c>
      <c r="T28" s="1069">
        <f>U8</f>
        <v>0</v>
      </c>
    </row>
    <row r="29" spans="1:20" ht="17.25" thickTop="1" thickBot="1">
      <c r="A29" s="1070" t="s">
        <v>341</v>
      </c>
      <c r="B29" s="1071"/>
      <c r="C29" s="1071"/>
      <c r="D29" s="1071"/>
      <c r="E29" s="1073"/>
      <c r="F29" s="1071"/>
      <c r="G29" s="1069">
        <f t="shared" ref="G29:T29" si="4">G23</f>
        <v>100008</v>
      </c>
      <c r="H29" s="1069">
        <f t="shared" si="4"/>
        <v>0</v>
      </c>
      <c r="I29" s="1069">
        <f t="shared" si="4"/>
        <v>100008</v>
      </c>
      <c r="J29" s="1069">
        <f t="shared" si="4"/>
        <v>0</v>
      </c>
      <c r="K29" s="1069">
        <f t="shared" si="4"/>
        <v>100008</v>
      </c>
      <c r="L29" s="1069">
        <f t="shared" si="4"/>
        <v>0</v>
      </c>
      <c r="M29" s="1069">
        <f t="shared" si="4"/>
        <v>100008</v>
      </c>
      <c r="N29" s="1069">
        <f t="shared" si="4"/>
        <v>0</v>
      </c>
      <c r="O29" s="1154">
        <f t="shared" si="4"/>
        <v>99968</v>
      </c>
      <c r="P29" s="1154">
        <f t="shared" si="4"/>
        <v>0</v>
      </c>
      <c r="Q29" s="1069">
        <f t="shared" si="4"/>
        <v>0</v>
      </c>
      <c r="R29" s="1069">
        <f t="shared" si="4"/>
        <v>0</v>
      </c>
      <c r="S29" s="1069">
        <f t="shared" si="4"/>
        <v>0</v>
      </c>
      <c r="T29" s="1069">
        <f t="shared" si="4"/>
        <v>0</v>
      </c>
    </row>
    <row r="30" spans="1:20" ht="17.25" thickTop="1" thickBot="1">
      <c r="A30" s="1074" t="s">
        <v>342</v>
      </c>
      <c r="B30" s="1171"/>
      <c r="C30" s="1171"/>
      <c r="D30" s="1171"/>
      <c r="E30" s="1172"/>
      <c r="F30" s="1173"/>
      <c r="G30" s="1154">
        <f>G27+G28+G29</f>
        <v>1572566</v>
      </c>
      <c r="H30" s="1154" t="s">
        <v>343</v>
      </c>
      <c r="I30" s="1154">
        <f>I27+I28+I29</f>
        <v>1857940</v>
      </c>
      <c r="J30" s="1154">
        <f>J27+J28+J29</f>
        <v>130342</v>
      </c>
      <c r="K30" s="1154">
        <f>K27+K28+K29</f>
        <v>1909400</v>
      </c>
      <c r="L30" s="1154" t="s">
        <v>343</v>
      </c>
      <c r="M30" s="1154">
        <f>M27+M28+M29</f>
        <v>2186524</v>
      </c>
      <c r="N30" s="1154" t="s">
        <v>343</v>
      </c>
      <c r="O30" s="1154">
        <f>O27+O28+O29</f>
        <v>2151000</v>
      </c>
      <c r="P30" s="1154" t="s">
        <v>343</v>
      </c>
      <c r="Q30" s="1154">
        <f>Q27+Q28+Q29</f>
        <v>1914000</v>
      </c>
      <c r="R30" s="1154" t="s">
        <v>343</v>
      </c>
      <c r="S30" s="1154">
        <f>S27+S28+S29</f>
        <v>2024000</v>
      </c>
      <c r="T30" s="1154" t="s">
        <v>343</v>
      </c>
    </row>
    <row r="31" spans="1:20" ht="15.75" thickTop="1"/>
    <row r="32" spans="1:20">
      <c r="A32" s="1075" t="s">
        <v>344</v>
      </c>
      <c r="B32" s="1076"/>
      <c r="C32" s="1076"/>
      <c r="D32" s="1076"/>
      <c r="E32" s="1076"/>
      <c r="F32" s="1076"/>
      <c r="G32" s="1076"/>
      <c r="H32" s="1075"/>
      <c r="I32" s="1075"/>
      <c r="J32" s="1075"/>
      <c r="K32" s="1075"/>
      <c r="L32" s="1075"/>
      <c r="M32" s="1075"/>
      <c r="N32" s="1075"/>
      <c r="O32" s="1075"/>
    </row>
    <row r="33" spans="1:20">
      <c r="A33" s="1075"/>
      <c r="B33" s="1076"/>
      <c r="C33" s="1077" t="s">
        <v>345</v>
      </c>
      <c r="D33" s="1076"/>
      <c r="E33" s="1076"/>
      <c r="F33" s="1076"/>
      <c r="G33" s="1076"/>
      <c r="H33" s="1075"/>
      <c r="I33" s="1075"/>
      <c r="J33" s="1075"/>
      <c r="K33" s="1075"/>
      <c r="L33" s="1075"/>
      <c r="M33" s="1075"/>
      <c r="N33" s="1075"/>
      <c r="O33" s="1075"/>
    </row>
    <row r="34" spans="1:20">
      <c r="A34" s="1075"/>
      <c r="B34" s="1076"/>
      <c r="C34" s="1076"/>
      <c r="D34" s="1076"/>
      <c r="E34" s="1076"/>
      <c r="F34" s="1076"/>
      <c r="G34" s="1076"/>
      <c r="H34" s="1075"/>
      <c r="I34" s="1075"/>
      <c r="J34" s="1075"/>
      <c r="K34" s="1075"/>
      <c r="L34" s="1075"/>
      <c r="M34" s="1075"/>
      <c r="N34" s="1075"/>
      <c r="O34" s="1075"/>
    </row>
    <row r="35" spans="1:20">
      <c r="A35" s="1075"/>
      <c r="B35" s="1076"/>
      <c r="C35" s="1076"/>
      <c r="D35" s="1076"/>
      <c r="E35" s="1076"/>
      <c r="F35" s="1076"/>
      <c r="G35" s="1076"/>
      <c r="H35" s="1075"/>
      <c r="I35" s="1075"/>
      <c r="J35" s="1075"/>
      <c r="K35" s="1075"/>
      <c r="L35" s="1075"/>
      <c r="M35" s="1075"/>
      <c r="N35" s="1075"/>
      <c r="O35" s="1075"/>
      <c r="R35" s="1078"/>
      <c r="S35" s="1078"/>
      <c r="T35" s="1078"/>
    </row>
    <row r="36" spans="1:20">
      <c r="A36" s="1075"/>
      <c r="B36" s="1076"/>
      <c r="C36" s="1077" t="s">
        <v>346</v>
      </c>
      <c r="D36" s="1076"/>
      <c r="E36" s="1076"/>
      <c r="F36" s="1076"/>
      <c r="G36" s="1076"/>
      <c r="H36" s="1075"/>
      <c r="I36" s="1075"/>
      <c r="J36" s="1075"/>
      <c r="K36" s="1075"/>
      <c r="L36" s="1075"/>
      <c r="M36" s="1075"/>
      <c r="N36" s="1075"/>
      <c r="O36" s="1075"/>
    </row>
    <row r="37" spans="1:20">
      <c r="A37" s="1075"/>
      <c r="B37" s="1076"/>
      <c r="C37" s="1077" t="s">
        <v>347</v>
      </c>
      <c r="D37" s="1076"/>
      <c r="E37" s="1076"/>
      <c r="F37" s="1076"/>
      <c r="G37" s="1076"/>
      <c r="H37" s="1075"/>
      <c r="I37" s="1075"/>
      <c r="J37" s="1075"/>
      <c r="K37" s="1075"/>
      <c r="L37" s="1075"/>
      <c r="M37" s="1075"/>
      <c r="N37" s="1075"/>
      <c r="O37" s="1075"/>
    </row>
    <row r="38" spans="1:20">
      <c r="A38" s="1075"/>
      <c r="B38" s="1076"/>
      <c r="C38" s="1076"/>
      <c r="D38" s="1076"/>
      <c r="E38" s="1076"/>
      <c r="F38" s="1076"/>
      <c r="G38" s="1076"/>
      <c r="H38" s="1075"/>
      <c r="I38" s="1075"/>
      <c r="J38" s="1075"/>
      <c r="K38" s="1075"/>
      <c r="L38" s="1075"/>
      <c r="M38" s="1075"/>
      <c r="N38" s="1075"/>
      <c r="O38" s="1075"/>
    </row>
    <row r="39" spans="1:20">
      <c r="B39" s="1077"/>
      <c r="C39" s="1077"/>
      <c r="D39" s="1077"/>
      <c r="E39" s="1077"/>
      <c r="F39" s="1077"/>
      <c r="G39" s="1077"/>
    </row>
    <row r="40" spans="1:20">
      <c r="A40" t="s">
        <v>348</v>
      </c>
      <c r="B40" s="1077"/>
      <c r="C40" s="1077"/>
      <c r="D40" s="1077"/>
      <c r="E40" s="1077"/>
      <c r="F40" s="1077"/>
      <c r="G40" s="1077"/>
    </row>
    <row r="41" spans="1:20">
      <c r="B41" s="1077"/>
      <c r="C41" s="1077"/>
      <c r="D41" s="1077"/>
      <c r="E41" s="1077"/>
      <c r="F41" s="1077"/>
      <c r="G41" s="1077"/>
    </row>
    <row r="42" spans="1:20">
      <c r="B42" s="1077"/>
      <c r="C42" s="1077"/>
      <c r="D42" s="1077"/>
      <c r="E42" s="1077"/>
      <c r="F42" s="1077"/>
      <c r="G42" s="1077"/>
    </row>
    <row r="44" spans="1:20">
      <c r="A44" s="1010" t="s">
        <v>349</v>
      </c>
    </row>
    <row r="46" spans="1:20" ht="15.75">
      <c r="A46" s="1079"/>
      <c r="B46" s="1080"/>
      <c r="C46" s="1080"/>
      <c r="D46" s="1080"/>
      <c r="E46" s="1080"/>
      <c r="F46" s="1080"/>
      <c r="G46" s="1080"/>
      <c r="H46" s="1080"/>
      <c r="I46" s="1080"/>
      <c r="J46" s="1080"/>
      <c r="K46" s="1080"/>
      <c r="L46" s="1080"/>
    </row>
    <row r="47" spans="1:20" ht="15.75">
      <c r="A47" s="1010" t="s">
        <v>350</v>
      </c>
      <c r="B47" s="163"/>
      <c r="C47" s="163"/>
      <c r="D47" s="163"/>
      <c r="E47" s="163"/>
      <c r="F47" s="163"/>
      <c r="G47" s="163"/>
      <c r="H47" s="163"/>
      <c r="I47" s="163"/>
      <c r="J47" s="163"/>
      <c r="K47" s="163"/>
      <c r="L47" s="1080"/>
    </row>
    <row r="48" spans="1:20" ht="15.75">
      <c r="A48" s="1010" t="s">
        <v>351</v>
      </c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080"/>
    </row>
    <row r="49" spans="1:12" ht="15.75">
      <c r="A49" s="1010" t="s">
        <v>352</v>
      </c>
      <c r="B49" s="163"/>
      <c r="C49" s="163"/>
      <c r="D49" s="163"/>
      <c r="E49" s="163"/>
      <c r="F49" s="163"/>
      <c r="G49" s="163"/>
      <c r="H49" s="163"/>
      <c r="I49" s="163"/>
      <c r="J49" s="163"/>
      <c r="K49" s="163"/>
      <c r="L49" s="1080"/>
    </row>
    <row r="50" spans="1:12" ht="15.75">
      <c r="A50" s="1010" t="s">
        <v>353</v>
      </c>
      <c r="B50" s="163"/>
      <c r="C50" s="163"/>
      <c r="D50" s="163"/>
      <c r="E50" s="163"/>
      <c r="F50" s="163"/>
      <c r="G50" s="163"/>
      <c r="H50" s="163"/>
      <c r="I50" s="163"/>
      <c r="J50" s="163"/>
      <c r="K50" s="163"/>
      <c r="L50" s="1080"/>
    </row>
    <row r="51" spans="1:12" ht="15.75">
      <c r="A51" s="1010"/>
      <c r="B51" s="163"/>
      <c r="C51" s="163"/>
      <c r="D51" s="163"/>
      <c r="E51" s="163"/>
      <c r="F51" s="163"/>
      <c r="G51" s="163"/>
      <c r="H51" s="163"/>
      <c r="I51" s="163"/>
      <c r="J51" s="163"/>
      <c r="K51" s="163"/>
      <c r="L51" s="1080"/>
    </row>
    <row r="52" spans="1:12" ht="15.75">
      <c r="A52" s="1010" t="s">
        <v>354</v>
      </c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080"/>
    </row>
    <row r="53" spans="1:12" ht="15.75">
      <c r="A53" s="1080"/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080"/>
    </row>
    <row r="54" spans="1:12">
      <c r="A54" s="1010"/>
    </row>
  </sheetData>
  <pageMargins left="0.7" right="0.7" top="0.75" bottom="0.75" header="0.3" footer="0.3"/>
  <pageSetup paperSize="9" scale="6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A929E-5180-4ECE-8F37-E437F5FDE6C6}">
  <sheetPr>
    <pageSetUpPr fitToPage="1"/>
  </sheetPr>
  <dimension ref="A1:G71"/>
  <sheetViews>
    <sheetView tabSelected="1" topLeftCell="A49" workbookViewId="0">
      <selection activeCell="I8" sqref="I8"/>
    </sheetView>
  </sheetViews>
  <sheetFormatPr defaultRowHeight="15"/>
  <cols>
    <col min="1" max="1" width="4" customWidth="1"/>
    <col min="5" max="5" width="25.5703125" customWidth="1"/>
    <col min="6" max="7" width="19" customWidth="1"/>
  </cols>
  <sheetData>
    <row r="1" spans="1:7" ht="16.5" thickBot="1">
      <c r="A1" s="162"/>
      <c r="B1" s="164"/>
      <c r="G1" s="163" t="s">
        <v>355</v>
      </c>
    </row>
    <row r="2" spans="1:7" ht="16.5" thickTop="1" thickBot="1">
      <c r="A2" s="1182"/>
      <c r="B2" s="1183"/>
      <c r="C2" s="1183"/>
      <c r="D2" s="1183"/>
      <c r="E2" s="1183"/>
      <c r="F2" s="1184" t="s">
        <v>356</v>
      </c>
      <c r="G2" s="1185"/>
    </row>
    <row r="3" spans="1:7" ht="18.75">
      <c r="A3" s="320"/>
      <c r="B3" s="642"/>
      <c r="C3" s="643"/>
      <c r="D3" s="209"/>
      <c r="E3" s="1081"/>
      <c r="F3" s="189" t="s">
        <v>52</v>
      </c>
      <c r="G3" s="190" t="s">
        <v>53</v>
      </c>
    </row>
    <row r="4" spans="1:7">
      <c r="A4" s="320"/>
      <c r="B4" s="1186"/>
      <c r="C4" s="209"/>
      <c r="D4" s="209"/>
      <c r="E4" s="1081"/>
      <c r="F4" s="204"/>
      <c r="G4" s="205"/>
    </row>
    <row r="5" spans="1:7" ht="15.75" thickBot="1">
      <c r="A5" s="1187"/>
      <c r="B5" s="1082"/>
      <c r="C5" s="1083"/>
      <c r="D5" s="1083"/>
      <c r="E5" s="1084"/>
      <c r="F5" s="204"/>
      <c r="G5" s="205"/>
    </row>
    <row r="6" spans="1:7" ht="16.5" thickTop="1" thickBot="1">
      <c r="A6" s="1085"/>
      <c r="B6" s="1086"/>
      <c r="C6" s="1087"/>
      <c r="D6" s="1087"/>
      <c r="E6" s="1088"/>
      <c r="F6" s="213"/>
      <c r="G6" s="213"/>
    </row>
    <row r="7" spans="1:7" ht="16.5" thickTop="1" thickBot="1">
      <c r="A7" s="219"/>
      <c r="B7" s="1089" t="s">
        <v>61</v>
      </c>
      <c r="C7" s="1090"/>
      <c r="D7" s="1033"/>
      <c r="E7" s="1033"/>
      <c r="F7" s="1091">
        <f>F8+F9+F10+F11+F12+F13</f>
        <v>465373</v>
      </c>
      <c r="G7" s="1091">
        <f>G8+G9+G10+G11+G12</f>
        <v>100000</v>
      </c>
    </row>
    <row r="8" spans="1:7" ht="16.5" thickTop="1" thickBot="1">
      <c r="A8" s="219"/>
      <c r="B8" s="1092">
        <v>1</v>
      </c>
      <c r="C8" s="1093" t="s">
        <v>62</v>
      </c>
      <c r="D8" s="248"/>
      <c r="E8" s="248"/>
      <c r="F8" s="1098" t="str">
        <f>'[1]Program 1'!O10</f>
        <v>453573</v>
      </c>
      <c r="G8" s="1094">
        <f>'[1]Program 1'!P10</f>
        <v>100000</v>
      </c>
    </row>
    <row r="9" spans="1:7" ht="16.5" thickTop="1" thickBot="1">
      <c r="A9" s="219"/>
      <c r="B9" s="1092">
        <v>2</v>
      </c>
      <c r="C9" s="1093" t="s">
        <v>89</v>
      </c>
      <c r="D9" s="248"/>
      <c r="E9" s="248"/>
      <c r="F9" s="1094">
        <f>'[1]Program 1'!O21</f>
        <v>8000</v>
      </c>
      <c r="G9" s="1094">
        <f>'[1]Program 1'!P21</f>
        <v>0</v>
      </c>
    </row>
    <row r="10" spans="1:7" ht="16.5" thickTop="1" thickBot="1">
      <c r="A10" s="219"/>
      <c r="B10" s="1092">
        <v>3</v>
      </c>
      <c r="C10" s="1095" t="s">
        <v>357</v>
      </c>
      <c r="D10" s="1096"/>
      <c r="E10" s="1097"/>
      <c r="F10" s="1094">
        <f>'[1]Program 1'!O24</f>
        <v>1300</v>
      </c>
      <c r="G10" s="1094">
        <f>'[1]Program 1'!P24</f>
        <v>0</v>
      </c>
    </row>
    <row r="11" spans="1:7" ht="16.5" thickTop="1" thickBot="1">
      <c r="A11" s="219"/>
      <c r="B11" s="1092">
        <v>4</v>
      </c>
      <c r="C11" s="1095" t="s">
        <v>98</v>
      </c>
      <c r="D11" s="1096"/>
      <c r="E11" s="1097"/>
      <c r="F11" s="1098">
        <f>'[1]Program 1'!O29</f>
        <v>1200</v>
      </c>
      <c r="G11" s="1098">
        <f>'[1]Program 1'!P29</f>
        <v>0</v>
      </c>
    </row>
    <row r="12" spans="1:7" ht="16.5" thickTop="1" thickBot="1">
      <c r="A12" s="219"/>
      <c r="B12" s="1092">
        <v>5</v>
      </c>
      <c r="C12" s="1093" t="s">
        <v>358</v>
      </c>
      <c r="D12" s="248"/>
      <c r="E12" s="248"/>
      <c r="F12" s="1094">
        <f>'[1]Program 1'!O32</f>
        <v>700</v>
      </c>
      <c r="G12" s="1094">
        <f>'[1]Program 1'!P32</f>
        <v>0</v>
      </c>
    </row>
    <row r="13" spans="1:7" ht="16.5" thickTop="1" thickBot="1">
      <c r="A13" s="219"/>
      <c r="B13" s="1092">
        <v>6</v>
      </c>
      <c r="C13" s="1095" t="s">
        <v>103</v>
      </c>
      <c r="D13" s="1096"/>
      <c r="E13" s="1097"/>
      <c r="F13" s="1094">
        <f>'[1]Program 1'!O35</f>
        <v>600</v>
      </c>
      <c r="G13" s="1094">
        <f>'[1]Program 1'!P35</f>
        <v>0</v>
      </c>
    </row>
    <row r="14" spans="1:7" ht="16.5" thickTop="1" thickBot="1">
      <c r="A14" s="219"/>
      <c r="B14" s="1089" t="s">
        <v>115</v>
      </c>
      <c r="C14" s="1090"/>
      <c r="D14" s="1033"/>
      <c r="E14" s="1033"/>
      <c r="F14" s="1091">
        <f>F15</f>
        <v>5000</v>
      </c>
      <c r="G14" s="1091">
        <f>G15</f>
        <v>0</v>
      </c>
    </row>
    <row r="15" spans="1:7" ht="16.5" thickTop="1" thickBot="1">
      <c r="A15" s="1099"/>
      <c r="B15" s="1100">
        <v>1</v>
      </c>
      <c r="C15" s="1093" t="s">
        <v>116</v>
      </c>
      <c r="D15" s="248"/>
      <c r="E15" s="248"/>
      <c r="F15" s="1094">
        <f>'[1]Program 2'!O9</f>
        <v>5000</v>
      </c>
      <c r="G15" s="1094">
        <f>'[1]Program 2'!P9</f>
        <v>0</v>
      </c>
    </row>
    <row r="16" spans="1:7" ht="16.5" thickTop="1" thickBot="1">
      <c r="A16" s="219"/>
      <c r="B16" s="1101" t="s">
        <v>118</v>
      </c>
      <c r="C16" s="1090"/>
      <c r="D16" s="1033"/>
      <c r="E16" s="1033"/>
      <c r="F16" s="1091">
        <f>F17+F18+F19</f>
        <v>32500</v>
      </c>
      <c r="G16" s="1091">
        <f>G17+G18+G19</f>
        <v>0</v>
      </c>
    </row>
    <row r="17" spans="1:7" ht="16.5" thickTop="1" thickBot="1">
      <c r="A17" s="219"/>
      <c r="B17" s="1100">
        <v>1</v>
      </c>
      <c r="C17" s="1102" t="s">
        <v>359</v>
      </c>
      <c r="D17" s="1103"/>
      <c r="E17" s="1103"/>
      <c r="F17" s="1094">
        <f>'[1]Program 3'!O9</f>
        <v>6100</v>
      </c>
      <c r="G17" s="1094">
        <f>'[1]Program 3'!P9</f>
        <v>0</v>
      </c>
    </row>
    <row r="18" spans="1:7" ht="16.5" thickTop="1" thickBot="1">
      <c r="A18" s="219"/>
      <c r="B18" s="1100">
        <v>2</v>
      </c>
      <c r="C18" s="1104" t="s">
        <v>120</v>
      </c>
      <c r="D18" s="1105"/>
      <c r="E18" s="1106"/>
      <c r="F18" s="1094">
        <f>'[1]Program 3'!O13</f>
        <v>25000</v>
      </c>
      <c r="G18" s="1094">
        <f>'[1]Program 3'!P13</f>
        <v>0</v>
      </c>
    </row>
    <row r="19" spans="1:7" ht="16.5" thickTop="1" thickBot="1">
      <c r="A19" s="219"/>
      <c r="B19" s="1100">
        <v>4</v>
      </c>
      <c r="C19" s="1104" t="s">
        <v>124</v>
      </c>
      <c r="D19" s="1105"/>
      <c r="E19" s="1106"/>
      <c r="F19" s="1094">
        <f>'[1]Program 3'!O18</f>
        <v>1400</v>
      </c>
      <c r="G19" s="1094">
        <f>'[1]Program 3'!P18</f>
        <v>0</v>
      </c>
    </row>
    <row r="20" spans="1:7" ht="16.5" thickTop="1" thickBot="1">
      <c r="A20" s="219"/>
      <c r="B20" s="1101" t="s">
        <v>134</v>
      </c>
      <c r="C20" s="1090"/>
      <c r="D20" s="1033"/>
      <c r="E20" s="1107"/>
      <c r="F20" s="1108">
        <f>'[1]Program 4'!O7</f>
        <v>249477</v>
      </c>
      <c r="G20" s="1108">
        <f>'[1]Program 4'!P7</f>
        <v>79200</v>
      </c>
    </row>
    <row r="21" spans="1:7" ht="16.5" thickTop="1" thickBot="1">
      <c r="A21" s="219"/>
      <c r="B21" s="1100">
        <v>1</v>
      </c>
      <c r="C21" s="1104" t="s">
        <v>360</v>
      </c>
      <c r="D21" s="1105"/>
      <c r="E21" s="1106"/>
      <c r="F21" s="1094">
        <f>'[1]Program 4'!O8</f>
        <v>4042</v>
      </c>
      <c r="G21" s="1094">
        <f>'[1]Program 4'!P8</f>
        <v>0</v>
      </c>
    </row>
    <row r="22" spans="1:7" ht="16.5" thickTop="1" thickBot="1">
      <c r="A22" s="219"/>
      <c r="B22" s="1109">
        <v>2</v>
      </c>
      <c r="C22" s="1110" t="s">
        <v>361</v>
      </c>
      <c r="D22" s="1111"/>
      <c r="E22" s="1112"/>
      <c r="F22" s="1098">
        <f>'[1]Program 4'!O13</f>
        <v>0</v>
      </c>
      <c r="G22" s="1098">
        <f>'[1]Program 4'!P13</f>
        <v>0</v>
      </c>
    </row>
    <row r="23" spans="1:7" ht="16.5" thickTop="1" thickBot="1">
      <c r="A23" s="219"/>
      <c r="B23" s="1100">
        <v>3</v>
      </c>
      <c r="C23" s="1104" t="s">
        <v>362</v>
      </c>
      <c r="D23" s="1105"/>
      <c r="E23" s="1106"/>
      <c r="F23" s="1094">
        <f>'[1]Program 4'!O26</f>
        <v>672</v>
      </c>
      <c r="G23" s="1094">
        <f>'[1]Program 4'!P26</f>
        <v>0</v>
      </c>
    </row>
    <row r="24" spans="1:7" ht="16.5" thickTop="1" thickBot="1">
      <c r="A24" s="219"/>
      <c r="B24" s="1100">
        <v>4</v>
      </c>
      <c r="C24" s="1104" t="s">
        <v>149</v>
      </c>
      <c r="D24" s="1105"/>
      <c r="E24" s="1106"/>
      <c r="F24" s="1094">
        <f>'[1]Program 4'!O31</f>
        <v>4500</v>
      </c>
      <c r="G24" s="1094">
        <f>'[1]Program 4'!P31</f>
        <v>0</v>
      </c>
    </row>
    <row r="25" spans="1:7" ht="16.5" thickTop="1" thickBot="1">
      <c r="A25" s="219"/>
      <c r="B25" s="1113">
        <v>5</v>
      </c>
      <c r="C25" s="1104" t="s">
        <v>151</v>
      </c>
      <c r="D25" s="1105"/>
      <c r="E25" s="1106"/>
      <c r="F25" s="1094">
        <f>'[1]Program 4'!O35</f>
        <v>60000</v>
      </c>
      <c r="G25" s="1094">
        <f>'[1]Program 4'!P35</f>
        <v>0</v>
      </c>
    </row>
    <row r="26" spans="1:7" ht="16.5" thickTop="1" thickBot="1">
      <c r="A26" s="219"/>
      <c r="B26" s="1100">
        <v>6</v>
      </c>
      <c r="C26" s="1104" t="s">
        <v>161</v>
      </c>
      <c r="D26" s="1105"/>
      <c r="E26" s="1106"/>
      <c r="F26" s="1094">
        <f>'[1]Program 4'!O43</f>
        <v>1000</v>
      </c>
      <c r="G26" s="1094">
        <f>'[1]Program 4'!P43</f>
        <v>0</v>
      </c>
    </row>
    <row r="27" spans="1:7" ht="16.5" thickTop="1" thickBot="1">
      <c r="A27" s="219"/>
      <c r="B27" s="1100">
        <v>7</v>
      </c>
      <c r="C27" s="1104" t="s">
        <v>164</v>
      </c>
      <c r="D27" s="1105"/>
      <c r="E27" s="1106"/>
      <c r="F27" s="1094">
        <f>'[1]Program 4'!O46</f>
        <v>30000</v>
      </c>
      <c r="G27" s="1094">
        <f>'[1]Program 4'!P46</f>
        <v>0</v>
      </c>
    </row>
    <row r="28" spans="1:7" ht="16.5" thickTop="1" thickBot="1">
      <c r="A28" s="219"/>
      <c r="B28" s="1100">
        <v>8</v>
      </c>
      <c r="C28" s="1095" t="s">
        <v>363</v>
      </c>
      <c r="D28" s="1096"/>
      <c r="E28" s="1106"/>
      <c r="F28" s="1094">
        <f>'[1]Program 4'!O49</f>
        <v>204</v>
      </c>
      <c r="G28" s="1094">
        <f>'[1]Program 4'!P49</f>
        <v>0</v>
      </c>
    </row>
    <row r="29" spans="1:7" ht="16.5" thickTop="1" thickBot="1">
      <c r="A29" s="219"/>
      <c r="B29" s="1100">
        <v>9</v>
      </c>
      <c r="C29" s="1104" t="s">
        <v>168</v>
      </c>
      <c r="D29" s="1105"/>
      <c r="E29" s="1106"/>
      <c r="F29" s="1094">
        <f>'[1]Program 4'!O54</f>
        <v>3600</v>
      </c>
      <c r="G29" s="1094">
        <f>'[1]Program 4'!P54</f>
        <v>0</v>
      </c>
    </row>
    <row r="30" spans="1:7" ht="16.5" thickTop="1" thickBot="1">
      <c r="A30" s="219"/>
      <c r="B30" s="1100">
        <v>10</v>
      </c>
      <c r="C30" s="1095" t="s">
        <v>169</v>
      </c>
      <c r="D30" s="1096"/>
      <c r="E30" s="1106"/>
      <c r="F30" s="1114">
        <f>'[1]Program 4'!O57</f>
        <v>20098</v>
      </c>
      <c r="G30" s="1114">
        <f>'[1]Program 4'!P57</f>
        <v>0</v>
      </c>
    </row>
    <row r="31" spans="1:7" ht="16.5" thickTop="1" thickBot="1">
      <c r="A31" s="219"/>
      <c r="B31" s="1100">
        <v>11</v>
      </c>
      <c r="C31" s="1104" t="s">
        <v>176</v>
      </c>
      <c r="D31" s="1105"/>
      <c r="E31" s="1106"/>
      <c r="F31" s="1114">
        <f>'[1]Program 4'!O66</f>
        <v>1350</v>
      </c>
      <c r="G31" s="1114">
        <f>'[1]Program 4'!P66</f>
        <v>0</v>
      </c>
    </row>
    <row r="32" spans="1:7" ht="16.5" thickTop="1" thickBot="1">
      <c r="A32" s="219"/>
      <c r="B32" s="1100">
        <v>12</v>
      </c>
      <c r="C32" s="1095" t="s">
        <v>182</v>
      </c>
      <c r="D32" s="1096"/>
      <c r="E32" s="1106"/>
      <c r="F32" s="1094">
        <f>'[1]Program 4'!O72</f>
        <v>4100</v>
      </c>
      <c r="G32" s="1094">
        <f>'[1]Program 4'!P72</f>
        <v>0</v>
      </c>
    </row>
    <row r="33" spans="1:7" ht="16.5" thickTop="1" thickBot="1">
      <c r="A33" s="219"/>
      <c r="B33" s="1100">
        <v>13</v>
      </c>
      <c r="C33" s="1104" t="s">
        <v>185</v>
      </c>
      <c r="D33" s="1105"/>
      <c r="E33" s="1106"/>
      <c r="F33" s="1094">
        <f>'[1]Program 4'!O77</f>
        <v>71350</v>
      </c>
      <c r="G33" s="1094">
        <f>'[1]Program 4'!P77</f>
        <v>0</v>
      </c>
    </row>
    <row r="34" spans="1:7" ht="16.5" thickTop="1" thickBot="1">
      <c r="A34" s="219"/>
      <c r="B34" s="1109">
        <v>16</v>
      </c>
      <c r="C34" s="1115" t="s">
        <v>194</v>
      </c>
      <c r="D34" s="1116"/>
      <c r="E34" s="1116"/>
      <c r="F34" s="1098">
        <f>'[1]Program 4'!O90</f>
        <v>3500</v>
      </c>
      <c r="G34" s="1098">
        <f>'[1]Program 4'!P90</f>
        <v>30000</v>
      </c>
    </row>
    <row r="35" spans="1:7" ht="16.5" thickTop="1" thickBot="1">
      <c r="A35" s="219"/>
      <c r="B35" s="1109">
        <v>17</v>
      </c>
      <c r="C35" s="1117" t="s">
        <v>364</v>
      </c>
      <c r="D35" s="1111"/>
      <c r="E35" s="1112"/>
      <c r="F35" s="1098">
        <f>'[1]Program 4'!O95</f>
        <v>0</v>
      </c>
      <c r="G35" s="1098">
        <f>'[1]Program 4'!P95</f>
        <v>0</v>
      </c>
    </row>
    <row r="36" spans="1:7" ht="16.5" thickTop="1" thickBot="1">
      <c r="A36" s="219"/>
      <c r="B36" s="1092">
        <v>19</v>
      </c>
      <c r="C36" s="1104" t="s">
        <v>365</v>
      </c>
      <c r="D36" s="1105"/>
      <c r="E36" s="1106"/>
      <c r="F36" s="1094">
        <f>'[1]Program 4'!O99</f>
        <v>5000</v>
      </c>
      <c r="G36" s="1094">
        <f>'[1]Program 4'!P99</f>
        <v>0</v>
      </c>
    </row>
    <row r="37" spans="1:7" ht="16.5" thickTop="1" thickBot="1">
      <c r="A37" s="219"/>
      <c r="B37" s="1092">
        <v>20</v>
      </c>
      <c r="C37" s="1104" t="s">
        <v>207</v>
      </c>
      <c r="D37" s="1105"/>
      <c r="E37" s="1106"/>
      <c r="F37" s="1094">
        <f>'[1]Program 4'!O102</f>
        <v>42</v>
      </c>
      <c r="G37" s="1094"/>
    </row>
    <row r="38" spans="1:7" ht="16.5" thickTop="1" thickBot="1">
      <c r="A38" s="219"/>
      <c r="B38" s="1092">
        <v>21</v>
      </c>
      <c r="C38" s="1104" t="s">
        <v>366</v>
      </c>
      <c r="D38" s="1105"/>
      <c r="E38" s="1106"/>
      <c r="F38" s="1094">
        <f>'[1]Program 4'!O107</f>
        <v>0</v>
      </c>
      <c r="G38" s="1094"/>
    </row>
    <row r="39" spans="1:7" ht="16.5" thickTop="1" thickBot="1">
      <c r="A39" s="219"/>
      <c r="B39" s="291">
        <v>22</v>
      </c>
      <c r="C39" s="1102" t="s">
        <v>213</v>
      </c>
      <c r="D39" s="1105"/>
      <c r="E39" s="1106"/>
      <c r="F39" s="1094">
        <f>'[1]Program 4'!O111</f>
        <v>40000</v>
      </c>
      <c r="G39" s="1094">
        <f>'[1]Program 4'!P107</f>
        <v>49200</v>
      </c>
    </row>
    <row r="40" spans="1:7" ht="16.5" thickTop="1" thickBot="1">
      <c r="A40" s="1118"/>
      <c r="B40" s="291">
        <v>23</v>
      </c>
      <c r="C40" s="1119" t="s">
        <v>216</v>
      </c>
      <c r="D40" s="1105"/>
      <c r="E40" s="1106"/>
      <c r="F40" s="1094">
        <f>'[1]Program 5'!O8</f>
        <v>3500</v>
      </c>
      <c r="G40" s="1094">
        <f>'[1]Program 4'!P116</f>
        <v>0</v>
      </c>
    </row>
    <row r="41" spans="1:7" ht="16.5" thickTop="1" thickBot="1">
      <c r="A41" s="1118"/>
      <c r="B41" s="291">
        <v>33</v>
      </c>
      <c r="C41" s="1104" t="s">
        <v>367</v>
      </c>
      <c r="D41" s="1105"/>
      <c r="E41" s="1106"/>
      <c r="F41" s="1094">
        <f>'[1]Program 4'!O124</f>
        <v>0</v>
      </c>
      <c r="G41" s="1094">
        <f>'[1]Program 4'!P124</f>
        <v>0</v>
      </c>
    </row>
    <row r="42" spans="1:7" ht="16.5" thickTop="1" thickBot="1">
      <c r="A42" s="1118"/>
      <c r="B42" s="291">
        <v>34</v>
      </c>
      <c r="C42" s="1120" t="s">
        <v>368</v>
      </c>
      <c r="D42" s="1105"/>
      <c r="E42" s="1106"/>
      <c r="F42" s="1094">
        <f>'[1]Program 4'!O132</f>
        <v>0</v>
      </c>
      <c r="G42" s="1094">
        <f>'[1]Program 4'!P132</f>
        <v>0</v>
      </c>
    </row>
    <row r="43" spans="1:7" ht="16.5" thickTop="1" thickBot="1">
      <c r="A43" s="1118"/>
      <c r="B43" s="1121" t="s">
        <v>369</v>
      </c>
      <c r="C43" s="1122"/>
      <c r="D43" s="1123"/>
      <c r="E43" s="1123"/>
      <c r="F43" s="1091">
        <f>F44</f>
        <v>3500</v>
      </c>
      <c r="G43" s="1091">
        <f>'[1]Program 5'!P8</f>
        <v>0</v>
      </c>
    </row>
    <row r="44" spans="1:7" ht="16.5" thickTop="1" thickBot="1">
      <c r="A44" s="219"/>
      <c r="B44" s="1100">
        <v>1</v>
      </c>
      <c r="C44" s="1095" t="s">
        <v>233</v>
      </c>
      <c r="D44" s="1096"/>
      <c r="E44" s="1097"/>
      <c r="F44" s="1094">
        <f>'[1]Program 5'!O9</f>
        <v>3500</v>
      </c>
      <c r="G44" s="1094">
        <f>'[1]Program 5'!P9</f>
        <v>0</v>
      </c>
    </row>
    <row r="45" spans="1:7" ht="16.5" thickTop="1" thickBot="1">
      <c r="A45" s="219"/>
      <c r="B45" s="1089" t="s">
        <v>237</v>
      </c>
      <c r="C45" s="1124"/>
      <c r="D45" s="1125"/>
      <c r="E45" s="1126"/>
      <c r="F45" s="1091">
        <f>F46+F47+F48</f>
        <v>2600</v>
      </c>
      <c r="G45" s="1091">
        <f>G46+G47+G48</f>
        <v>0</v>
      </c>
    </row>
    <row r="46" spans="1:7" ht="16.5" thickTop="1" thickBot="1">
      <c r="A46" s="219"/>
      <c r="B46" s="1092">
        <v>1</v>
      </c>
      <c r="C46" s="1095" t="s">
        <v>238</v>
      </c>
      <c r="D46" s="1096"/>
      <c r="E46" s="1106"/>
      <c r="F46" s="1094">
        <f>'[1]Program 6'!O8</f>
        <v>1300</v>
      </c>
      <c r="G46" s="1094">
        <f>'[1]Program 6'!P8</f>
        <v>0</v>
      </c>
    </row>
    <row r="47" spans="1:7" ht="16.5" thickTop="1" thickBot="1">
      <c r="A47" s="219"/>
      <c r="B47" s="1092">
        <v>2</v>
      </c>
      <c r="C47" s="1095" t="s">
        <v>242</v>
      </c>
      <c r="D47" s="1096"/>
      <c r="E47" s="1106"/>
      <c r="F47" s="1094">
        <f>'[1]Program 6'!O12</f>
        <v>1000</v>
      </c>
      <c r="G47" s="1094">
        <f>'[1]Program 6'!P12</f>
        <v>0</v>
      </c>
    </row>
    <row r="48" spans="1:7" ht="16.5" thickTop="1" thickBot="1">
      <c r="A48" s="219"/>
      <c r="B48" s="1092">
        <v>3</v>
      </c>
      <c r="C48" s="1104" t="s">
        <v>245</v>
      </c>
      <c r="D48" s="1105"/>
      <c r="E48" s="1106"/>
      <c r="F48" s="1094">
        <f>'[1]Program 6'!O17</f>
        <v>300</v>
      </c>
      <c r="G48" s="1094">
        <f>'[1]Program 6'!P17</f>
        <v>0</v>
      </c>
    </row>
    <row r="49" spans="1:7" ht="16.5" thickTop="1" thickBot="1">
      <c r="A49" s="219"/>
      <c r="B49" s="1089" t="s">
        <v>247</v>
      </c>
      <c r="C49" s="1124"/>
      <c r="D49" s="1127"/>
      <c r="E49" s="1128"/>
      <c r="F49" s="1091">
        <f>F50+F51+F52+F53</f>
        <v>52143</v>
      </c>
      <c r="G49" s="1091">
        <f>G50+G51+G52+G53</f>
        <v>0</v>
      </c>
    </row>
    <row r="50" spans="1:7" ht="16.5" thickTop="1" thickBot="1">
      <c r="A50" s="219"/>
      <c r="B50" s="1092">
        <v>1</v>
      </c>
      <c r="C50" s="1104" t="s">
        <v>248</v>
      </c>
      <c r="D50" s="1105"/>
      <c r="E50" s="1106"/>
      <c r="F50" s="1094">
        <f>'[1]Program 7'!O8</f>
        <v>24100</v>
      </c>
      <c r="G50" s="1094">
        <f>'[1]Program 7'!P8</f>
        <v>0</v>
      </c>
    </row>
    <row r="51" spans="1:7" ht="16.5" thickTop="1" thickBot="1">
      <c r="A51" s="219"/>
      <c r="B51" s="1092">
        <v>2</v>
      </c>
      <c r="C51" s="1104" t="s">
        <v>253</v>
      </c>
      <c r="D51" s="1105"/>
      <c r="E51" s="1129"/>
      <c r="F51" s="1130">
        <f>'[1]Program 7'!O15</f>
        <v>1400</v>
      </c>
      <c r="G51" s="1130">
        <f>'[1]Program 7'!P15</f>
        <v>0</v>
      </c>
    </row>
    <row r="52" spans="1:7" ht="16.5" thickTop="1" thickBot="1">
      <c r="A52" s="219"/>
      <c r="B52" s="1092">
        <v>3</v>
      </c>
      <c r="C52" s="1104" t="s">
        <v>370</v>
      </c>
      <c r="D52" s="1105"/>
      <c r="E52" s="1106"/>
      <c r="F52" s="1094">
        <f>'[1]Program 7'!O19</f>
        <v>6200</v>
      </c>
      <c r="G52" s="1094">
        <f>'[1]Program 7'!P19</f>
        <v>0</v>
      </c>
    </row>
    <row r="53" spans="1:7" ht="16.5" thickTop="1" thickBot="1">
      <c r="A53" s="219"/>
      <c r="B53" s="1092">
        <v>4</v>
      </c>
      <c r="C53" s="1104" t="s">
        <v>258</v>
      </c>
      <c r="D53" s="1105"/>
      <c r="E53" s="1106"/>
      <c r="F53" s="1094">
        <f>'[1]Program 7'!O24</f>
        <v>20443</v>
      </c>
      <c r="G53" s="1094">
        <f>'[1]Program 7'!P24</f>
        <v>0</v>
      </c>
    </row>
    <row r="54" spans="1:7" ht="16.5" thickTop="1" thickBot="1">
      <c r="A54" s="219"/>
      <c r="B54" s="1089" t="s">
        <v>277</v>
      </c>
      <c r="C54" s="1124"/>
      <c r="D54" s="1127"/>
      <c r="E54" s="1128"/>
      <c r="F54" s="1131">
        <f>'[1]Program 8'!O8</f>
        <v>1061239</v>
      </c>
      <c r="G54" s="1131">
        <f>G55+G56+G57+G58+G59</f>
        <v>0</v>
      </c>
    </row>
    <row r="55" spans="1:7" ht="16.5" thickTop="1" thickBot="1">
      <c r="A55" s="219"/>
      <c r="B55" s="1092">
        <v>1</v>
      </c>
      <c r="C55" s="1104" t="s">
        <v>278</v>
      </c>
      <c r="D55" s="1105"/>
      <c r="E55" s="1106"/>
      <c r="F55" s="1114">
        <f>'[1]Program 8'!O9</f>
        <v>745463</v>
      </c>
      <c r="G55" s="1114">
        <f>'[1]Program 8'!P9</f>
        <v>0</v>
      </c>
    </row>
    <row r="56" spans="1:7" ht="16.5" thickTop="1" thickBot="1">
      <c r="A56" s="219"/>
      <c r="B56" s="1092">
        <v>2</v>
      </c>
      <c r="C56" s="1104" t="s">
        <v>229</v>
      </c>
      <c r="D56" s="1105"/>
      <c r="E56" s="1106"/>
      <c r="F56" s="1114">
        <f>'[1]Program 8'!O37</f>
        <v>190864</v>
      </c>
      <c r="G56" s="1114">
        <f>'[1]Program 8'!P37</f>
        <v>0</v>
      </c>
    </row>
    <row r="57" spans="1:7" ht="16.5" thickTop="1" thickBot="1">
      <c r="A57" s="219"/>
      <c r="B57" s="1092">
        <v>3</v>
      </c>
      <c r="C57" s="1104" t="s">
        <v>308</v>
      </c>
      <c r="D57" s="1105"/>
      <c r="E57" s="1106"/>
      <c r="F57" s="1114">
        <f>'[1]Program 8'!O56</f>
        <v>109846</v>
      </c>
      <c r="G57" s="1114">
        <f>'[1]Program 8'!P56</f>
        <v>0</v>
      </c>
    </row>
    <row r="58" spans="1:7" ht="16.5" thickTop="1" thickBot="1">
      <c r="A58" s="219"/>
      <c r="B58" s="1092">
        <v>4</v>
      </c>
      <c r="C58" s="1104" t="s">
        <v>371</v>
      </c>
      <c r="D58" s="1105"/>
      <c r="E58" s="1106"/>
      <c r="F58" s="1114">
        <f>'[1]Program 8'!O72</f>
        <v>316</v>
      </c>
      <c r="G58" s="1114">
        <f>'[1]Program 8'!P72</f>
        <v>0</v>
      </c>
    </row>
    <row r="59" spans="1:7" ht="16.5" thickTop="1" thickBot="1">
      <c r="A59" s="219"/>
      <c r="B59" s="1092">
        <v>5</v>
      </c>
      <c r="C59" s="1104" t="s">
        <v>372</v>
      </c>
      <c r="D59" s="1105"/>
      <c r="E59" s="1106"/>
      <c r="F59" s="1114">
        <f>'[1]Program 8'!O77</f>
        <v>14750</v>
      </c>
      <c r="G59" s="1114">
        <f>'[1]Program 8'!P77</f>
        <v>0</v>
      </c>
    </row>
    <row r="60" spans="1:7" ht="17.25" thickTop="1" thickBot="1">
      <c r="A60" s="1132"/>
      <c r="B60" s="1133"/>
      <c r="C60" s="1134" t="s">
        <v>373</v>
      </c>
      <c r="D60" s="1135"/>
      <c r="E60" s="1136"/>
      <c r="F60" s="1137">
        <f>F54+F49+F45+F43+F20+F16+F14+F7</f>
        <v>1871832</v>
      </c>
      <c r="G60" s="1137">
        <f>G54+G49+G45+G43+G20+G16+G14+G7</f>
        <v>179200</v>
      </c>
    </row>
    <row r="61" spans="1:7" ht="16.5" thickTop="1" thickBot="1">
      <c r="A61" s="1132"/>
      <c r="B61" s="1138" t="s">
        <v>334</v>
      </c>
      <c r="C61" s="1139"/>
      <c r="D61" s="1140"/>
      <c r="E61" s="1140"/>
      <c r="F61" s="1141">
        <f>F62</f>
        <v>99968</v>
      </c>
      <c r="G61" s="1141">
        <f>G62</f>
        <v>0</v>
      </c>
    </row>
    <row r="62" spans="1:7" ht="16.5" thickTop="1" thickBot="1">
      <c r="A62" s="1142"/>
      <c r="B62" s="1143"/>
      <c r="C62" s="1144" t="s">
        <v>335</v>
      </c>
      <c r="D62" s="1145"/>
      <c r="E62" s="1146"/>
      <c r="F62" s="1147">
        <f>F63</f>
        <v>99968</v>
      </c>
      <c r="G62" s="1147">
        <f>G63</f>
        <v>0</v>
      </c>
    </row>
    <row r="63" spans="1:7" ht="16.5" thickTop="1" thickBot="1">
      <c r="A63" s="219"/>
      <c r="B63" s="1148">
        <v>1</v>
      </c>
      <c r="C63" s="1102" t="s">
        <v>336</v>
      </c>
      <c r="D63" s="1149"/>
      <c r="E63" s="1112"/>
      <c r="F63" s="1098">
        <f>'[1]Výdavky spolu'!O21</f>
        <v>99968</v>
      </c>
      <c r="G63" s="1098">
        <f>'[2]Výdavky spolu'!R13</f>
        <v>0</v>
      </c>
    </row>
    <row r="64" spans="1:7" ht="17.25" thickTop="1" thickBot="1">
      <c r="A64" s="1150"/>
      <c r="B64" s="1151"/>
      <c r="C64" s="1152" t="s">
        <v>374</v>
      </c>
      <c r="D64" s="1153"/>
      <c r="E64" s="1152"/>
      <c r="F64" s="1154">
        <f>F60+F62+G62</f>
        <v>1971800</v>
      </c>
      <c r="G64" s="1154">
        <f>G60+G62+H62</f>
        <v>179200</v>
      </c>
    </row>
    <row r="65" spans="1:7" ht="15.75" thickTop="1"/>
    <row r="66" spans="1:7" ht="15.75" thickBot="1">
      <c r="C66" s="1010"/>
    </row>
    <row r="67" spans="1:7" ht="16.5" thickTop="1" thickBot="1">
      <c r="A67" s="1155"/>
      <c r="B67" s="1156"/>
      <c r="C67" s="1157"/>
      <c r="D67" s="1158"/>
      <c r="E67" s="1159" t="s">
        <v>52</v>
      </c>
      <c r="F67" s="1160">
        <f>F60</f>
        <v>1871832</v>
      </c>
      <c r="G67" s="1161"/>
    </row>
    <row r="68" spans="1:7" ht="16.5" thickTop="1" thickBot="1">
      <c r="A68" s="1155"/>
      <c r="B68" s="1156"/>
      <c r="C68" s="1157"/>
      <c r="D68" s="1158"/>
      <c r="E68" s="1159" t="s">
        <v>53</v>
      </c>
      <c r="F68" s="1160">
        <f>G60</f>
        <v>179200</v>
      </c>
      <c r="G68" s="1161"/>
    </row>
    <row r="69" spans="1:7" ht="16.5" thickTop="1" thickBot="1">
      <c r="A69" s="1155"/>
      <c r="B69" s="1156"/>
      <c r="C69" s="1157"/>
      <c r="D69" s="1158"/>
      <c r="E69" s="1159" t="s">
        <v>375</v>
      </c>
      <c r="F69" s="1160">
        <f>F61</f>
        <v>99968</v>
      </c>
      <c r="G69" s="1161"/>
    </row>
    <row r="70" spans="1:7" ht="17.25" thickTop="1" thickBot="1">
      <c r="A70" s="1162"/>
      <c r="B70" s="1163"/>
      <c r="C70" s="1164"/>
      <c r="D70" s="1165"/>
      <c r="E70" s="1166" t="s">
        <v>342</v>
      </c>
      <c r="F70" s="1167">
        <f>SUM(F67:F69)</f>
        <v>2151000</v>
      </c>
      <c r="G70" s="1161"/>
    </row>
    <row r="71" spans="1:7" ht="15.75" thickTop="1"/>
  </sheetData>
  <pageMargins left="0.7" right="0.7" top="0.75" bottom="0.75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Príjmy</vt:lpstr>
      <vt:lpstr>Program 1</vt:lpstr>
      <vt:lpstr>Program 2</vt:lpstr>
      <vt:lpstr>Program 3</vt:lpstr>
      <vt:lpstr>Program 4</vt:lpstr>
      <vt:lpstr>Program 5</vt:lpstr>
      <vt:lpstr>Program 6</vt:lpstr>
      <vt:lpstr>Program 7</vt:lpstr>
      <vt:lpstr>Program 8</vt:lpstr>
      <vt:lpstr>Výdavky spolu</vt:lpstr>
      <vt:lpstr>Výdavky podľa programov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BUBLÁKOVÁ Dana</dc:creator>
  <cp:lastModifiedBy>BUBLÁKOVÁ Dana</cp:lastModifiedBy>
  <cp:lastPrinted>2023-01-04T11:19:09Z</cp:lastPrinted>
  <dcterms:created xsi:type="dcterms:W3CDTF">2023-01-04T07:08:23Z</dcterms:created>
  <dcterms:modified xsi:type="dcterms:W3CDTF">2023-01-04T12:09:28Z</dcterms:modified>
</cp:coreProperties>
</file>