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360" yWindow="105" windowWidth="20955" windowHeight="9975" activeTab="1"/>
  </bookViews>
  <sheets>
    <sheet name="Príjmy" sheetId="1" r:id="rId1"/>
    <sheet name="Výdavky podľa programov" sheetId="2" r:id="rId2"/>
  </sheets>
  <calcPr calcId="152511"/>
</workbook>
</file>

<file path=xl/calcChain.xml><?xml version="1.0" encoding="utf-8"?>
<calcChain xmlns="http://schemas.openxmlformats.org/spreadsheetml/2006/main">
  <c r="D44" i="1" l="1"/>
  <c r="E44" i="1"/>
  <c r="F23" i="2"/>
  <c r="H55" i="2" l="1"/>
  <c r="G55" i="2"/>
  <c r="F55" i="2"/>
  <c r="G23" i="2"/>
  <c r="H23" i="2"/>
  <c r="G17" i="2" l="1"/>
  <c r="H17" i="2"/>
  <c r="F17" i="2"/>
  <c r="D53" i="1"/>
  <c r="E53" i="1"/>
  <c r="C53" i="1"/>
  <c r="C44" i="1"/>
  <c r="D41" i="1" l="1"/>
  <c r="E41" i="1"/>
  <c r="D43" i="1"/>
  <c r="D40" i="1" s="1"/>
  <c r="D39" i="1" s="1"/>
  <c r="G50" i="2"/>
  <c r="H50" i="2"/>
  <c r="G46" i="2"/>
  <c r="H46" i="2"/>
  <c r="G44" i="2"/>
  <c r="H44" i="2"/>
  <c r="G15" i="2"/>
  <c r="H15" i="2"/>
  <c r="G7" i="2"/>
  <c r="H7" i="2"/>
  <c r="E43" i="1" l="1"/>
  <c r="E40" i="1" s="1"/>
  <c r="E39" i="1" s="1"/>
  <c r="F7" i="2"/>
  <c r="D98" i="1" l="1"/>
  <c r="E98" i="1"/>
  <c r="C98" i="1"/>
  <c r="C72" i="1" l="1"/>
  <c r="D72" i="1"/>
  <c r="E72" i="1"/>
  <c r="D80" i="1"/>
  <c r="C81" i="1"/>
  <c r="D81" i="1"/>
  <c r="E81" i="1"/>
  <c r="E80" i="1" s="1"/>
  <c r="C84" i="1"/>
  <c r="D84" i="1"/>
  <c r="E84" i="1"/>
  <c r="D35" i="1"/>
  <c r="E35" i="1"/>
  <c r="C35" i="1"/>
  <c r="D26" i="1"/>
  <c r="E26" i="1"/>
  <c r="C26" i="1"/>
  <c r="C80" i="1" l="1"/>
  <c r="D34" i="1" l="1"/>
  <c r="E34" i="1"/>
  <c r="C34" i="1"/>
  <c r="D13" i="1"/>
  <c r="E13" i="1"/>
  <c r="C13" i="1"/>
  <c r="F50" i="2"/>
  <c r="F15" i="2"/>
  <c r="F46" i="2"/>
  <c r="F44" i="2"/>
  <c r="D104" i="1"/>
  <c r="E104" i="1"/>
  <c r="C104" i="1"/>
  <c r="D18" i="1"/>
  <c r="D17" i="1" s="1"/>
  <c r="E18" i="1"/>
  <c r="E17" i="1" s="1"/>
  <c r="C18" i="1"/>
  <c r="C17" i="1" s="1"/>
  <c r="D32" i="1"/>
  <c r="D31" i="1" s="1"/>
  <c r="E32" i="1"/>
  <c r="E31" i="1" s="1"/>
  <c r="D29" i="1"/>
  <c r="E29" i="1"/>
  <c r="D23" i="1"/>
  <c r="E23" i="1"/>
  <c r="C41" i="1"/>
  <c r="C32" i="1"/>
  <c r="C31" i="1" s="1"/>
  <c r="C29" i="1"/>
  <c r="C23" i="1"/>
  <c r="D9" i="1"/>
  <c r="E9" i="1"/>
  <c r="D7" i="1"/>
  <c r="D6" i="1" s="1"/>
  <c r="E7" i="1"/>
  <c r="E6" i="1" s="1"/>
  <c r="C9" i="1"/>
  <c r="C7" i="1"/>
  <c r="C6" i="1" s="1"/>
  <c r="F65" i="2" l="1"/>
  <c r="G65" i="2"/>
  <c r="H65" i="2"/>
  <c r="D87" i="1"/>
  <c r="D103" i="1" s="1"/>
  <c r="C87" i="1"/>
  <c r="C103" i="1" s="1"/>
  <c r="D22" i="1"/>
  <c r="D16" i="1" s="1"/>
  <c r="E87" i="1"/>
  <c r="E103" i="1" s="1"/>
  <c r="C43" i="1"/>
  <c r="C40" i="1" s="1"/>
  <c r="C39" i="1" s="1"/>
  <c r="E22" i="1"/>
  <c r="E16" i="1" s="1"/>
  <c r="D5" i="1"/>
  <c r="E5" i="1"/>
  <c r="C22" i="1"/>
  <c r="C16" i="1" s="1"/>
  <c r="C5" i="1"/>
  <c r="E69" i="1" l="1"/>
  <c r="E74" i="1" s="1"/>
  <c r="C69" i="1"/>
  <c r="C74" i="1" s="1"/>
  <c r="C102" i="1" s="1"/>
  <c r="C105" i="1" s="1"/>
  <c r="D69" i="1"/>
  <c r="D74" i="1" s="1"/>
  <c r="E102" i="1" l="1"/>
  <c r="E105" i="1" s="1"/>
  <c r="D102" i="1"/>
  <c r="D105" i="1" s="1"/>
</calcChain>
</file>

<file path=xl/comments1.xml><?xml version="1.0" encoding="utf-8"?>
<comments xmlns="http://schemas.openxmlformats.org/spreadsheetml/2006/main">
  <authors>
    <author>office</author>
  </authors>
  <commentList>
    <comment ref="B47" authorId="0" shapeId="0">
      <text>
        <r>
          <rPr>
            <b/>
            <sz val="8"/>
            <color indexed="81"/>
            <rFont val="Tahoma"/>
            <family val="2"/>
            <charset val="238"/>
          </rPr>
          <t>office: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<sst xmlns="http://schemas.openxmlformats.org/spreadsheetml/2006/main" count="185" uniqueCount="160">
  <si>
    <t xml:space="preserve">Bežné príjmy </t>
  </si>
  <si>
    <t xml:space="preserve">Upravený </t>
  </si>
  <si>
    <t>Čerpanie</t>
  </si>
  <si>
    <t>rozpočet</t>
  </si>
  <si>
    <t>v EUR</t>
  </si>
  <si>
    <t>Daňové príjmy</t>
  </si>
  <si>
    <t>Daň z príjmov FO</t>
  </si>
  <si>
    <t>Výnos dane z príjmov poukázany územnej samospráve</t>
  </si>
  <si>
    <t>Dane z majetku</t>
  </si>
  <si>
    <t>Daň z pozemkov</t>
  </si>
  <si>
    <t>Daň zo stavieb</t>
  </si>
  <si>
    <t>Daň z bytov</t>
  </si>
  <si>
    <t>Dane za špecifické služby</t>
  </si>
  <si>
    <t>Za psa</t>
  </si>
  <si>
    <t>Za komunálne odpady a drobné stavebné odpady</t>
  </si>
  <si>
    <t>Nedaňové príjmy-príjmy z podnikania a z vlastn.maj.</t>
  </si>
  <si>
    <t>Nedaňové príjmy - príjmy z podnikania a z vlastníctva majetku</t>
  </si>
  <si>
    <t>Príjmy z vlastníctva</t>
  </si>
  <si>
    <t>Z prenajatých bytov,kult. Domu, Domu smútku, kancelárie, ...</t>
  </si>
  <si>
    <t>Administratívne a iné poplatky a platby</t>
  </si>
  <si>
    <t xml:space="preserve">Administratívne poplatky </t>
  </si>
  <si>
    <t>Správne popl./Over.podpisu,listiny,registre,SOcU-pov.,osvedč.,reg.,...</t>
  </si>
  <si>
    <t>Príjjem z pokút</t>
  </si>
  <si>
    <t>Poplatky a platby z nepriem. a náhodného predaja a služieb</t>
  </si>
  <si>
    <t>Ďalšie administratívne a iné poplatky a platby</t>
  </si>
  <si>
    <t>Poplatok za znečisťovanie ovzdušia</t>
  </si>
  <si>
    <t>Úroky z účtov finančného hospodárenia</t>
  </si>
  <si>
    <t>Iné nedaňové príjmy</t>
  </si>
  <si>
    <t>Ostatné príjmy</t>
  </si>
  <si>
    <t>Granty a transfery</t>
  </si>
  <si>
    <t>Tuzemské bežné granty a transfery</t>
  </si>
  <si>
    <t xml:space="preserve">Granty </t>
  </si>
  <si>
    <t>Sponzorské príspevky</t>
  </si>
  <si>
    <t>Tuzemské dotácie a transfery</t>
  </si>
  <si>
    <t>Dotácia zo ŠR/Matrika</t>
  </si>
  <si>
    <t>Dotácia/REGOB-reg.evidencie obyvateľov</t>
  </si>
  <si>
    <t>Dotácia zo ŠR/Školstvo-prenesené kompetencie</t>
  </si>
  <si>
    <t>Dotácia zo ŠR/Školstvo-vzdelávacie poukazy</t>
  </si>
  <si>
    <t>KŚU/Dot. Na žiakov zo sociálne znevýhodneného prostredia</t>
  </si>
  <si>
    <t>KŠU/Výchova a vzdelávanie</t>
  </si>
  <si>
    <t>Hmotná núdza-Strava</t>
  </si>
  <si>
    <t>Hmotná núdza-Školské pomôcky</t>
  </si>
  <si>
    <t>Bežné príjmy spolu:</t>
  </si>
  <si>
    <t>ZŠ/Bežné príjmy</t>
  </si>
  <si>
    <t>Kapitálové príjmy</t>
  </si>
  <si>
    <t>Kapitálové príjmy spolu:</t>
  </si>
  <si>
    <t>Finančné operácie - príjmy</t>
  </si>
  <si>
    <t>Finančné operácie - príjmové spolu:</t>
  </si>
  <si>
    <t>Bežné príjmy</t>
  </si>
  <si>
    <t>Príjmové finančné operácie</t>
  </si>
  <si>
    <t>PRÍJMY SPOLU</t>
  </si>
  <si>
    <t>Príjmy verejného priestranstva</t>
  </si>
  <si>
    <t>Príjmy z dobropisov</t>
  </si>
  <si>
    <t>ÚPSVaR/Prídavky na deti</t>
  </si>
  <si>
    <t>KUCDPK Za-miestne a účelové komunikácie</t>
  </si>
  <si>
    <t>Výrub drevín, vodné hospodárstvo, ochrana prírody a krajiny</t>
  </si>
  <si>
    <t>Bežné transfery (mimo preneseného výkonu štátnej správy)</t>
  </si>
  <si>
    <t>Bežné transfery-prenesený výkon štátnej správy</t>
  </si>
  <si>
    <t>PROGRAM 1:     Plánovanie, manažment a kontrola</t>
  </si>
  <si>
    <t>Činnosť obecného úradu</t>
  </si>
  <si>
    <t>Členstvo v organizáciach a združeniach</t>
  </si>
  <si>
    <t>Vnútorná kontrola</t>
  </si>
  <si>
    <t xml:space="preserve">Audit </t>
  </si>
  <si>
    <t>PROGRAM 2:     Propagácia a prezentácia obce</t>
  </si>
  <si>
    <t>Propagácia a prezentácia obce</t>
  </si>
  <si>
    <t>PROGRAM 3:     Interné služby obce</t>
  </si>
  <si>
    <t>Činnosť volených orgánov samosprávy</t>
  </si>
  <si>
    <t>Plánovanie obce</t>
  </si>
  <si>
    <t>Vzdelávanie zamestnancov obecného úradu</t>
  </si>
  <si>
    <t>PROGRAM 4:     Služby občanom</t>
  </si>
  <si>
    <t>Činnosť matriky</t>
  </si>
  <si>
    <t xml:space="preserve">                                    Rozvoj obce-aktivačné práce</t>
  </si>
  <si>
    <t>Evidencia obyvateľstva</t>
  </si>
  <si>
    <t>Cintorínske a pohrebné služby</t>
  </si>
  <si>
    <t>Odpadové hospodárstvo</t>
  </si>
  <si>
    <t>Miestny rozhlas</t>
  </si>
  <si>
    <t>Verejné osvetlenie</t>
  </si>
  <si>
    <t>Ochrana životného prostredia</t>
  </si>
  <si>
    <t>Komunikácie</t>
  </si>
  <si>
    <t>Pomoc občanom v hmotnej a sociálnej núdzi</t>
  </si>
  <si>
    <t xml:space="preserve">Opatrovateľská služba </t>
  </si>
  <si>
    <t>Teplo/Kotolňa</t>
  </si>
  <si>
    <t>PROGRAM 5:     Bezpečnosť a ochrana</t>
  </si>
  <si>
    <t>Požiarna ochrana</t>
  </si>
  <si>
    <t>PROGRAM 6:     Šport</t>
  </si>
  <si>
    <t>Športové súťaže a podujatia</t>
  </si>
  <si>
    <t>Podpora športových klubov</t>
  </si>
  <si>
    <t>Športová infraštruktúra</t>
  </si>
  <si>
    <t>PROGRAM 7:     Kultúra</t>
  </si>
  <si>
    <t>Kultúrny dom a kultúrne podujatia</t>
  </si>
  <si>
    <t>Obecná knižnica</t>
  </si>
  <si>
    <t>Organizácia občianskych obradov</t>
  </si>
  <si>
    <t>PROGRAM 8:     Vzdelávanie</t>
  </si>
  <si>
    <t>Základná škola</t>
  </si>
  <si>
    <t>Materská škola</t>
  </si>
  <si>
    <t>Školská jedáleň</t>
  </si>
  <si>
    <t>Výdavky celkom:</t>
  </si>
  <si>
    <t>Upravený rozpočet</t>
  </si>
  <si>
    <t>Spoločný obecný úrad</t>
  </si>
  <si>
    <t>Neformálne vzdelávanie pre deti a mládež</t>
  </si>
  <si>
    <t>Záujmová činnosť</t>
  </si>
  <si>
    <t>Výchova a vzdelávanie</t>
  </si>
  <si>
    <t>ÚPSVaR/Hmotná núdza-strava</t>
  </si>
  <si>
    <t>ÚPSVaR/Hmotná núdza-školské pomôcky</t>
  </si>
  <si>
    <t>Prídavky na deti</t>
  </si>
  <si>
    <t>Výdavky</t>
  </si>
  <si>
    <t>;</t>
  </si>
  <si>
    <t>Z prenájmu -STRED s.r.o.+miestny rozhlas</t>
  </si>
  <si>
    <t>Teplo/ZŠ,prefotenie,cint.poplatky,popl.za opatr.službu,predaj, vykopanie hrobu, hrobové miesta, ...</t>
  </si>
  <si>
    <t>Príjem z predaja pozemkov a nehm.aktív</t>
  </si>
  <si>
    <t>Predaj pozemkov</t>
  </si>
  <si>
    <t>Školstvo/RO s právnou subjekt-ZŠ s MŠ Rabčice</t>
  </si>
  <si>
    <t>Dotácia/Voľby</t>
  </si>
  <si>
    <t>Obecný vodovod</t>
  </si>
  <si>
    <t>Byty - 10 BJ + Drobná prevádzka</t>
  </si>
  <si>
    <t>1 2</t>
  </si>
  <si>
    <t>1 3</t>
  </si>
  <si>
    <t>2 1</t>
  </si>
  <si>
    <t>4 1</t>
  </si>
  <si>
    <t>4 2</t>
  </si>
  <si>
    <t>Bankové poplatky</t>
  </si>
  <si>
    <t>Záujmové vzdelávanie pre deti a mládež</t>
  </si>
  <si>
    <t>Dotácia zo ŠR/Školstvo-učebnice</t>
  </si>
  <si>
    <t>Prevod prebytku z rez. Fondu</t>
  </si>
  <si>
    <t>Dotácia/Register adries</t>
  </si>
  <si>
    <t>Dobr.pož.ochrana SR-Dotácia-Požiarnici</t>
  </si>
  <si>
    <t>KŠU-Lyžiarsky výcvik</t>
  </si>
  <si>
    <t>KŠU-Škola v prírode</t>
  </si>
  <si>
    <t>Register adries</t>
  </si>
  <si>
    <t>Dotácia/Vojnové hroby</t>
  </si>
  <si>
    <t>Multifunkčný OcÚ a multifunkčná sála</t>
  </si>
  <si>
    <t>Vojnové hroby</t>
  </si>
  <si>
    <t>Školský klub</t>
  </si>
  <si>
    <t>Splátka úrokov z úveru</t>
  </si>
  <si>
    <t>Predaj prebytočného materiálu</t>
  </si>
  <si>
    <t>ZŠ/Refundácia</t>
  </si>
  <si>
    <t>UPSVaR/Aktivačné práce 50 - rok 2019</t>
  </si>
  <si>
    <t>Nevyč.prostr.z min.roka-ZŠ zost.ŠJ</t>
  </si>
  <si>
    <t>Popl. IOMO</t>
  </si>
  <si>
    <t>Splátka úveru</t>
  </si>
  <si>
    <t>Voľby</t>
  </si>
  <si>
    <t>PRÍJMY                                                                     ku 30.6.2020</t>
  </si>
  <si>
    <t>ku 30.6.2020</t>
  </si>
  <si>
    <t>Finančná zábezpeka</t>
  </si>
  <si>
    <t>UPSVaR/Aktivačné práce 50 - rok 2020</t>
  </si>
  <si>
    <t>Grant-Projekt "Ochrana kult. A prír.ded."</t>
  </si>
  <si>
    <t>Grant-Enviromentálny fond</t>
  </si>
  <si>
    <t>Sčítanie domov a bytov</t>
  </si>
  <si>
    <t>k 30.6.2020</t>
  </si>
  <si>
    <t>Zahraničné granty</t>
  </si>
  <si>
    <t>Dot.-Proj."Babiohorské cyklotrasy"-bežný</t>
  </si>
  <si>
    <t>Dot-Proj."Ochrana kult.a prír.ded"-bežný</t>
  </si>
  <si>
    <t>Nevyč.prost. Z min.roka-ZŠ-Proj. EU</t>
  </si>
  <si>
    <t>Nevyč.prostr. Z min.roka-ZŠ-Projekt ŠR</t>
  </si>
  <si>
    <t>VÝDAVKY /PODĽA PROGRAMOV/                                                            ku 30.6.2020</t>
  </si>
  <si>
    <t xml:space="preserve">          Rozpočet 2020</t>
  </si>
  <si>
    <t>Čerpanie k 30.6.2020</t>
  </si>
  <si>
    <t>Sčítanie obyvateľov, domov a bytov</t>
  </si>
  <si>
    <t>Koronavírus</t>
  </si>
  <si>
    <t>Rozpočet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</si>
</sst>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11"/>
      <name val="Arial CE"/>
      <family val="2"/>
      <charset val="238"/>
    </font>
    <font>
      <b/>
      <i/>
      <sz val="11"/>
      <color theme="1"/>
      <name val="Arial CE"/>
      <family val="2"/>
      <charset val="238"/>
    </font>
    <font>
      <b/>
      <sz val="11"/>
      <color rgb="FF000000"/>
      <name val="Arial Narrow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9"/>
      <color rgb="FF000000"/>
      <name val="Arial CE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9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sz val="11"/>
      <color theme="1"/>
      <name val="Arial CE"/>
      <family val="2"/>
      <charset val="238"/>
    </font>
    <font>
      <b/>
      <i/>
      <sz val="9"/>
      <color theme="1"/>
      <name val="Arial CE"/>
      <family val="2"/>
      <charset val="238"/>
    </font>
    <font>
      <sz val="9"/>
      <color theme="1"/>
      <name val="Arial CE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45066682943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2" borderId="1" xfId="0" applyFont="1" applyFill="1" applyBorder="1"/>
    <xf numFmtId="0" fontId="12" fillId="4" borderId="1" xfId="0" applyFont="1" applyFill="1" applyBorder="1"/>
    <xf numFmtId="0" fontId="22" fillId="0" borderId="0" xfId="0" applyFont="1" applyAlignment="1">
      <alignment horizontal="center"/>
    </xf>
    <xf numFmtId="49" fontId="23" fillId="13" borderId="7" xfId="0" applyNumberFormat="1" applyFont="1" applyFill="1" applyBorder="1" applyAlignment="1">
      <alignment horizontal="left"/>
    </xf>
    <xf numFmtId="49" fontId="23" fillId="13" borderId="8" xfId="0" applyNumberFormat="1" applyFont="1" applyFill="1" applyBorder="1" applyAlignment="1">
      <alignment horizontal="left"/>
    </xf>
    <xf numFmtId="49" fontId="24" fillId="13" borderId="9" xfId="0" applyNumberFormat="1" applyFont="1" applyFill="1" applyBorder="1" applyAlignment="1">
      <alignment horizontal="left"/>
    </xf>
    <xf numFmtId="0" fontId="25" fillId="13" borderId="10" xfId="0" applyFont="1" applyFill="1" applyBorder="1" applyAlignment="1">
      <alignment horizontal="center"/>
    </xf>
    <xf numFmtId="49" fontId="26" fillId="13" borderId="11" xfId="0" applyNumberFormat="1" applyFont="1" applyFill="1" applyBorder="1" applyAlignment="1">
      <alignment horizontal="center"/>
    </xf>
    <xf numFmtId="49" fontId="27" fillId="13" borderId="11" xfId="0" applyNumberFormat="1" applyFont="1" applyFill="1" applyBorder="1" applyAlignment="1">
      <alignment horizontal="center"/>
    </xf>
    <xf numFmtId="49" fontId="28" fillId="13" borderId="11" xfId="0" applyNumberFormat="1" applyFont="1" applyFill="1" applyBorder="1" applyAlignment="1">
      <alignment horizontal="center"/>
    </xf>
    <xf numFmtId="0" fontId="28" fillId="13" borderId="11" xfId="0" applyFont="1" applyFill="1" applyBorder="1" applyAlignment="1"/>
    <xf numFmtId="49" fontId="27" fillId="13" borderId="12" xfId="0" applyNumberFormat="1" applyFont="1" applyFill="1" applyBorder="1" applyAlignment="1">
      <alignment horizontal="center" vertical="center" wrapText="1"/>
    </xf>
    <xf numFmtId="0" fontId="25" fillId="13" borderId="6" xfId="0" applyFont="1" applyFill="1" applyBorder="1" applyAlignment="1">
      <alignment horizontal="center"/>
    </xf>
    <xf numFmtId="0" fontId="28" fillId="13" borderId="3" xfId="0" applyFont="1" applyFill="1" applyBorder="1" applyAlignment="1">
      <alignment horizontal="center"/>
    </xf>
    <xf numFmtId="49" fontId="28" fillId="13" borderId="3" xfId="0" applyNumberFormat="1" applyFont="1" applyFill="1" applyBorder="1" applyAlignment="1">
      <alignment horizontal="center"/>
    </xf>
    <xf numFmtId="49" fontId="28" fillId="13" borderId="13" xfId="0" applyNumberFormat="1" applyFont="1" applyFill="1" applyBorder="1" applyAlignment="1">
      <alignment horizontal="center"/>
    </xf>
    <xf numFmtId="0" fontId="28" fillId="13" borderId="14" xfId="0" applyFont="1" applyFill="1" applyBorder="1"/>
    <xf numFmtId="49" fontId="27" fillId="13" borderId="15" xfId="0" applyNumberFormat="1" applyFont="1" applyFill="1" applyBorder="1" applyAlignment="1">
      <alignment horizontal="center" vertical="center" wrapText="1"/>
    </xf>
    <xf numFmtId="0" fontId="25" fillId="13" borderId="16" xfId="0" applyFont="1" applyFill="1" applyBorder="1" applyAlignment="1">
      <alignment horizontal="center"/>
    </xf>
    <xf numFmtId="0" fontId="28" fillId="13" borderId="17" xfId="0" applyFont="1" applyFill="1" applyBorder="1" applyAlignment="1">
      <alignment horizontal="center"/>
    </xf>
    <xf numFmtId="49" fontId="28" fillId="13" borderId="17" xfId="0" applyNumberFormat="1" applyFont="1" applyFill="1" applyBorder="1" applyAlignment="1">
      <alignment horizontal="center"/>
    </xf>
    <xf numFmtId="49" fontId="28" fillId="13" borderId="0" xfId="0" applyNumberFormat="1" applyFont="1" applyFill="1" applyBorder="1" applyAlignment="1">
      <alignment horizontal="center"/>
    </xf>
    <xf numFmtId="0" fontId="28" fillId="13" borderId="0" xfId="0" applyFont="1" applyFill="1" applyBorder="1"/>
    <xf numFmtId="0" fontId="25" fillId="13" borderId="4" xfId="0" applyFont="1" applyFill="1" applyBorder="1" applyAlignment="1">
      <alignment horizontal="center"/>
    </xf>
    <xf numFmtId="0" fontId="28" fillId="13" borderId="4" xfId="0" applyFont="1" applyFill="1" applyBorder="1" applyAlignment="1">
      <alignment horizontal="center"/>
    </xf>
    <xf numFmtId="49" fontId="28" fillId="13" borderId="4" xfId="0" applyNumberFormat="1" applyFont="1" applyFill="1" applyBorder="1" applyAlignment="1">
      <alignment horizontal="center"/>
    </xf>
    <xf numFmtId="0" fontId="28" fillId="13" borderId="4" xfId="0" applyFont="1" applyFill="1" applyBorder="1"/>
    <xf numFmtId="49" fontId="27" fillId="13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30" fillId="14" borderId="4" xfId="0" applyFont="1" applyFill="1" applyBorder="1" applyAlignment="1">
      <alignment vertical="center"/>
    </xf>
    <xf numFmtId="0" fontId="28" fillId="14" borderId="4" xfId="0" applyFont="1" applyFill="1" applyBorder="1" applyAlignment="1"/>
    <xf numFmtId="0" fontId="28" fillId="15" borderId="4" xfId="0" applyFont="1" applyFill="1" applyBorder="1" applyAlignment="1"/>
    <xf numFmtId="0" fontId="30" fillId="14" borderId="4" xfId="0" applyFont="1" applyFill="1" applyBorder="1" applyAlignment="1"/>
    <xf numFmtId="0" fontId="30" fillId="14" borderId="18" xfId="0" applyFont="1" applyFill="1" applyBorder="1" applyAlignment="1">
      <alignment vertical="center"/>
    </xf>
    <xf numFmtId="0" fontId="28" fillId="14" borderId="19" xfId="0" applyFont="1" applyFill="1" applyBorder="1" applyAlignment="1"/>
    <xf numFmtId="0" fontId="30" fillId="14" borderId="20" xfId="0" applyFont="1" applyFill="1" applyBorder="1" applyAlignment="1"/>
    <xf numFmtId="0" fontId="37" fillId="14" borderId="19" xfId="0" applyFont="1" applyFill="1" applyBorder="1" applyAlignment="1"/>
    <xf numFmtId="0" fontId="37" fillId="14" borderId="20" xfId="0" applyFont="1" applyFill="1" applyBorder="1" applyAlignment="1"/>
    <xf numFmtId="0" fontId="21" fillId="2" borderId="18" xfId="0" applyFont="1" applyFill="1" applyBorder="1"/>
    <xf numFmtId="0" fontId="21" fillId="2" borderId="4" xfId="0" applyFont="1" applyFill="1" applyBorder="1"/>
    <xf numFmtId="49" fontId="24" fillId="13" borderId="1" xfId="0" applyNumberFormat="1" applyFont="1" applyFill="1" applyBorder="1" applyAlignment="1">
      <alignment horizontal="left"/>
    </xf>
    <xf numFmtId="2" fontId="31" fillId="14" borderId="4" xfId="0" applyNumberFormat="1" applyFont="1" applyFill="1" applyBorder="1" applyAlignment="1"/>
    <xf numFmtId="2" fontId="31" fillId="15" borderId="4" xfId="0" applyNumberFormat="1" applyFont="1" applyFill="1" applyBorder="1" applyAlignment="1"/>
    <xf numFmtId="2" fontId="38" fillId="14" borderId="4" xfId="0" applyNumberFormat="1" applyFont="1" applyFill="1" applyBorder="1" applyAlignment="1"/>
    <xf numFmtId="2" fontId="18" fillId="2" borderId="4" xfId="0" applyNumberFormat="1" applyFont="1" applyFill="1" applyBorder="1"/>
    <xf numFmtId="0" fontId="30" fillId="15" borderId="4" xfId="0" applyFont="1" applyFill="1" applyBorder="1" applyAlignment="1">
      <alignment vertical="center"/>
    </xf>
    <xf numFmtId="2" fontId="39" fillId="15" borderId="21" xfId="0" applyNumberFormat="1" applyFont="1" applyFill="1" applyBorder="1" applyAlignment="1">
      <alignment horizontal="right" wrapText="1"/>
    </xf>
    <xf numFmtId="0" fontId="33" fillId="12" borderId="4" xfId="0" applyFont="1" applyFill="1" applyBorder="1" applyAlignment="1"/>
    <xf numFmtId="0" fontId="28" fillId="12" borderId="4" xfId="0" applyFont="1" applyFill="1" applyBorder="1" applyAlignment="1"/>
    <xf numFmtId="2" fontId="34" fillId="12" borderId="4" xfId="0" applyNumberFormat="1" applyFont="1" applyFill="1" applyBorder="1" applyAlignment="1"/>
    <xf numFmtId="0" fontId="33" fillId="12" borderId="18" xfId="0" applyFont="1" applyFill="1" applyBorder="1" applyAlignment="1"/>
    <xf numFmtId="0" fontId="28" fillId="12" borderId="19" xfId="0" applyFont="1" applyFill="1" applyBorder="1" applyAlignment="1"/>
    <xf numFmtId="0" fontId="28" fillId="12" borderId="20" xfId="0" applyFont="1" applyFill="1" applyBorder="1" applyAlignment="1"/>
    <xf numFmtId="2" fontId="34" fillId="12" borderId="4" xfId="0" applyNumberFormat="1" applyFont="1" applyFill="1" applyBorder="1" applyAlignment="1">
      <alignment horizontal="right"/>
    </xf>
    <xf numFmtId="2" fontId="34" fillId="12" borderId="20" xfId="0" applyNumberFormat="1" applyFont="1" applyFill="1" applyBorder="1" applyAlignment="1">
      <alignment horizontal="right"/>
    </xf>
    <xf numFmtId="0" fontId="32" fillId="12" borderId="4" xfId="0" applyFont="1" applyFill="1" applyBorder="1" applyAlignment="1"/>
    <xf numFmtId="0" fontId="35" fillId="12" borderId="4" xfId="0" applyFont="1" applyFill="1" applyBorder="1" applyAlignment="1"/>
    <xf numFmtId="0" fontId="32" fillId="12" borderId="18" xfId="0" applyFont="1" applyFill="1" applyBorder="1" applyAlignment="1"/>
    <xf numFmtId="0" fontId="35" fillId="12" borderId="19" xfId="0" applyFont="1" applyFill="1" applyBorder="1" applyAlignment="1"/>
    <xf numFmtId="0" fontId="35" fillId="12" borderId="20" xfId="0" applyFont="1" applyFill="1" applyBorder="1" applyAlignment="1"/>
    <xf numFmtId="49" fontId="32" fillId="12" borderId="18" xfId="0" applyNumberFormat="1" applyFont="1" applyFill="1" applyBorder="1" applyAlignment="1">
      <alignment horizontal="center"/>
    </xf>
    <xf numFmtId="0" fontId="34" fillId="12" borderId="19" xfId="0" applyFont="1" applyFill="1" applyBorder="1"/>
    <xf numFmtId="0" fontId="34" fillId="12" borderId="20" xfId="0" applyFont="1" applyFill="1" applyBorder="1"/>
    <xf numFmtId="2" fontId="36" fillId="12" borderId="4" xfId="0" applyNumberFormat="1" applyFont="1" applyFill="1" applyBorder="1" applyAlignment="1"/>
    <xf numFmtId="2" fontId="42" fillId="12" borderId="21" xfId="0" applyNumberFormat="1" applyFont="1" applyFill="1" applyBorder="1" applyAlignment="1">
      <alignment horizontal="right" wrapText="1"/>
    </xf>
    <xf numFmtId="2" fontId="42" fillId="12" borderId="20" xfId="0" applyNumberFormat="1" applyFont="1" applyFill="1" applyBorder="1" applyAlignment="1">
      <alignment horizontal="right" wrapText="1"/>
    </xf>
    <xf numFmtId="0" fontId="34" fillId="12" borderId="4" xfId="0" applyFont="1" applyFill="1" applyBorder="1" applyAlignment="1"/>
    <xf numFmtId="2" fontId="42" fillId="0" borderId="21" xfId="0" applyNumberFormat="1" applyFont="1" applyBorder="1" applyAlignment="1">
      <alignment horizontal="right" wrapText="1"/>
    </xf>
    <xf numFmtId="2" fontId="42" fillId="0" borderId="20" xfId="0" applyNumberFormat="1" applyFont="1" applyBorder="1" applyAlignment="1">
      <alignment horizontal="right" wrapText="1"/>
    </xf>
    <xf numFmtId="0" fontId="43" fillId="0" borderId="0" xfId="0" applyFont="1"/>
    <xf numFmtId="49" fontId="32" fillId="12" borderId="18" xfId="0" applyNumberFormat="1" applyFont="1" applyFill="1" applyBorder="1" applyAlignment="1">
      <alignment horizontal="left"/>
    </xf>
    <xf numFmtId="2" fontId="0" fillId="0" borderId="0" xfId="0" applyNumberFormat="1"/>
    <xf numFmtId="49" fontId="24" fillId="13" borderId="5" xfId="0" applyNumberFormat="1" applyFont="1" applyFill="1" applyBorder="1" applyAlignment="1">
      <alignment horizontal="left"/>
    </xf>
    <xf numFmtId="49" fontId="27" fillId="13" borderId="22" xfId="0" applyNumberFormat="1" applyFont="1" applyFill="1" applyBorder="1" applyAlignment="1">
      <alignment horizontal="center" vertical="center" wrapText="1"/>
    </xf>
    <xf numFmtId="49" fontId="27" fillId="13" borderId="23" xfId="0" applyNumberFormat="1" applyFont="1" applyFill="1" applyBorder="1" applyAlignment="1">
      <alignment horizontal="center" vertical="center" wrapText="1"/>
    </xf>
    <xf numFmtId="49" fontId="27" fillId="13" borderId="24" xfId="0" applyNumberFormat="1" applyFont="1" applyFill="1" applyBorder="1" applyAlignment="1">
      <alignment horizontal="center" vertical="center" wrapText="1"/>
    </xf>
    <xf numFmtId="0" fontId="29" fillId="15" borderId="19" xfId="0" applyFont="1" applyFill="1" applyBorder="1" applyAlignment="1">
      <alignment horizontal="left" vertical="center"/>
    </xf>
    <xf numFmtId="0" fontId="32" fillId="12" borderId="19" xfId="0" applyFont="1" applyFill="1" applyBorder="1" applyAlignment="1">
      <alignment horizontal="center"/>
    </xf>
    <xf numFmtId="0" fontId="34" fillId="12" borderId="19" xfId="0" applyFont="1" applyFill="1" applyBorder="1" applyAlignment="1">
      <alignment horizontal="center"/>
    </xf>
    <xf numFmtId="0" fontId="29" fillId="14" borderId="19" xfId="0" applyFont="1" applyFill="1" applyBorder="1" applyAlignment="1">
      <alignment horizontal="left" vertical="center"/>
    </xf>
    <xf numFmtId="0" fontId="32" fillId="12" borderId="2" xfId="0" applyFont="1" applyFill="1" applyBorder="1" applyAlignment="1">
      <alignment horizontal="center"/>
    </xf>
    <xf numFmtId="0" fontId="29" fillId="14" borderId="2" xfId="0" applyFont="1" applyFill="1" applyBorder="1" applyAlignment="1">
      <alignment horizontal="left" vertical="center"/>
    </xf>
    <xf numFmtId="0" fontId="34" fillId="12" borderId="2" xfId="0" applyFont="1" applyFill="1" applyBorder="1" applyAlignment="1">
      <alignment horizontal="center"/>
    </xf>
    <xf numFmtId="0" fontId="27" fillId="12" borderId="2" xfId="0" applyFont="1" applyFill="1" applyBorder="1" applyAlignment="1">
      <alignment horizontal="center"/>
    </xf>
    <xf numFmtId="16" fontId="32" fillId="12" borderId="19" xfId="0" applyNumberFormat="1" applyFont="1" applyFill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5" xfId="0" applyFont="1" applyFill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2" fontId="3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5" fillId="4" borderId="1" xfId="0" applyFont="1" applyFill="1" applyBorder="1"/>
    <xf numFmtId="2" fontId="6" fillId="4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left"/>
    </xf>
    <xf numFmtId="0" fontId="7" fillId="5" borderId="1" xfId="0" applyFont="1" applyFill="1" applyBorder="1"/>
    <xf numFmtId="2" fontId="7" fillId="5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9" fillId="0" borderId="1" xfId="0" applyFont="1" applyBorder="1"/>
    <xf numFmtId="2" fontId="9" fillId="6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left"/>
    </xf>
    <xf numFmtId="0" fontId="10" fillId="3" borderId="1" xfId="0" applyFont="1" applyFill="1" applyBorder="1"/>
    <xf numFmtId="2" fontId="10" fillId="3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left"/>
    </xf>
    <xf numFmtId="0" fontId="7" fillId="7" borderId="1" xfId="0" applyFont="1" applyFill="1" applyBorder="1"/>
    <xf numFmtId="2" fontId="7" fillId="7" borderId="1" xfId="0" applyNumberFormat="1" applyFont="1" applyFill="1" applyBorder="1" applyAlignment="1">
      <alignment horizontal="right"/>
    </xf>
    <xf numFmtId="0" fontId="4" fillId="8" borderId="1" xfId="0" applyFont="1" applyFill="1" applyBorder="1" applyAlignment="1">
      <alignment horizontal="left"/>
    </xf>
    <xf numFmtId="0" fontId="5" fillId="8" borderId="1" xfId="0" applyFont="1" applyFill="1" applyBorder="1"/>
    <xf numFmtId="2" fontId="6" fillId="8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left"/>
    </xf>
    <xf numFmtId="0" fontId="5" fillId="5" borderId="1" xfId="0" applyFont="1" applyFill="1" applyBorder="1"/>
    <xf numFmtId="2" fontId="5" fillId="5" borderId="1" xfId="0" applyNumberFormat="1" applyFont="1" applyFill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0" fontId="9" fillId="6" borderId="1" xfId="0" applyFont="1" applyFill="1" applyBorder="1"/>
    <xf numFmtId="2" fontId="9" fillId="12" borderId="1" xfId="0" applyNumberFormat="1" applyFont="1" applyFill="1" applyBorder="1" applyAlignment="1">
      <alignment horizontal="right"/>
    </xf>
    <xf numFmtId="2" fontId="6" fillId="5" borderId="1" xfId="0" applyNumberFormat="1" applyFont="1" applyFill="1" applyBorder="1" applyAlignment="1">
      <alignment horizontal="right"/>
    </xf>
    <xf numFmtId="0" fontId="11" fillId="5" borderId="1" xfId="0" applyFont="1" applyFill="1" applyBorder="1"/>
    <xf numFmtId="0" fontId="20" fillId="9" borderId="1" xfId="0" applyFont="1" applyFill="1" applyBorder="1"/>
    <xf numFmtId="0" fontId="4" fillId="9" borderId="1" xfId="0" applyFont="1" applyFill="1" applyBorder="1"/>
    <xf numFmtId="2" fontId="4" fillId="9" borderId="1" xfId="0" applyNumberFormat="1" applyFont="1" applyFill="1" applyBorder="1" applyAlignment="1">
      <alignment horizontal="right" wrapText="1"/>
    </xf>
    <xf numFmtId="0" fontId="13" fillId="6" borderId="1" xfId="0" applyFont="1" applyFill="1" applyBorder="1"/>
    <xf numFmtId="0" fontId="14" fillId="6" borderId="1" xfId="0" applyFont="1" applyFill="1" applyBorder="1"/>
    <xf numFmtId="0" fontId="15" fillId="4" borderId="1" xfId="0" applyFont="1" applyFill="1" applyBorder="1"/>
    <xf numFmtId="2" fontId="15" fillId="4" borderId="1" xfId="0" applyNumberFormat="1" applyFont="1" applyFill="1" applyBorder="1" applyAlignment="1">
      <alignment horizontal="right" wrapText="1"/>
    </xf>
    <xf numFmtId="0" fontId="10" fillId="6" borderId="1" xfId="0" applyFont="1" applyFill="1" applyBorder="1"/>
    <xf numFmtId="0" fontId="13" fillId="10" borderId="1" xfId="0" applyFont="1" applyFill="1" applyBorder="1"/>
    <xf numFmtId="0" fontId="14" fillId="10" borderId="1" xfId="0" applyFont="1" applyFill="1" applyBorder="1"/>
    <xf numFmtId="2" fontId="14" fillId="10" borderId="1" xfId="0" applyNumberFormat="1" applyFont="1" applyFill="1" applyBorder="1" applyAlignment="1">
      <alignment horizontal="right"/>
    </xf>
    <xf numFmtId="2" fontId="14" fillId="6" borderId="1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 wrapText="1"/>
    </xf>
    <xf numFmtId="3" fontId="8" fillId="0" borderId="1" xfId="0" applyNumberFormat="1" applyFont="1" applyBorder="1"/>
    <xf numFmtId="0" fontId="16" fillId="6" borderId="1" xfId="0" applyFont="1" applyFill="1" applyBorder="1"/>
    <xf numFmtId="0" fontId="17" fillId="6" borderId="1" xfId="0" applyFont="1" applyFill="1" applyBorder="1"/>
    <xf numFmtId="0" fontId="8" fillId="6" borderId="1" xfId="0" applyFont="1" applyFill="1" applyBorder="1"/>
    <xf numFmtId="2" fontId="17" fillId="6" borderId="1" xfId="0" applyNumberFormat="1" applyFont="1" applyFill="1" applyBorder="1"/>
    <xf numFmtId="0" fontId="2" fillId="6" borderId="1" xfId="0" applyFont="1" applyFill="1" applyBorder="1"/>
    <xf numFmtId="2" fontId="10" fillId="6" borderId="1" xfId="0" applyNumberFormat="1" applyFont="1" applyFill="1" applyBorder="1"/>
    <xf numFmtId="2" fontId="2" fillId="6" borderId="1" xfId="0" applyNumberFormat="1" applyFont="1" applyFill="1" applyBorder="1"/>
    <xf numFmtId="0" fontId="2" fillId="11" borderId="1" xfId="0" applyFont="1" applyFill="1" applyBorder="1"/>
    <xf numFmtId="2" fontId="2" fillId="11" borderId="1" xfId="0" applyNumberFormat="1" applyFont="1" applyFill="1" applyBorder="1" applyAlignment="1">
      <alignment horizontal="right" wrapText="1"/>
    </xf>
    <xf numFmtId="0" fontId="18" fillId="9" borderId="1" xfId="0" applyFont="1" applyFill="1" applyBorder="1"/>
    <xf numFmtId="0" fontId="19" fillId="9" borderId="1" xfId="0" applyFont="1" applyFill="1" applyBorder="1"/>
    <xf numFmtId="2" fontId="18" fillId="9" borderId="1" xfId="0" applyNumberFormat="1" applyFont="1" applyFill="1" applyBorder="1" applyAlignment="1">
      <alignment horizontal="right" wrapText="1"/>
    </xf>
    <xf numFmtId="0" fontId="44" fillId="12" borderId="20" xfId="0" applyFont="1" applyFill="1" applyBorder="1"/>
    <xf numFmtId="2" fontId="36" fillId="12" borderId="4" xfId="0" applyNumberFormat="1" applyFont="1" applyFill="1" applyBorder="1" applyAlignment="1">
      <alignment horizontal="right"/>
    </xf>
    <xf numFmtId="0" fontId="25" fillId="2" borderId="4" xfId="0" applyFont="1" applyFill="1" applyBorder="1" applyAlignment="1">
      <alignment horizontal="center"/>
    </xf>
    <xf numFmtId="0" fontId="28" fillId="12" borderId="18" xfId="0" applyFont="1" applyFill="1" applyBorder="1" applyAlignment="1"/>
    <xf numFmtId="2" fontId="45" fillId="0" borderId="0" xfId="0" applyNumberFormat="1" applyFont="1"/>
    <xf numFmtId="0" fontId="46" fillId="14" borderId="19" xfId="0" applyFont="1" applyFill="1" applyBorder="1" applyAlignment="1">
      <alignment horizontal="left" vertical="center"/>
    </xf>
    <xf numFmtId="0" fontId="47" fillId="14" borderId="18" xfId="0" applyFont="1" applyFill="1" applyBorder="1" applyAlignment="1">
      <alignment vertical="center"/>
    </xf>
    <xf numFmtId="0" fontId="48" fillId="14" borderId="19" xfId="0" applyFont="1" applyFill="1" applyBorder="1" applyAlignment="1"/>
    <xf numFmtId="0" fontId="48" fillId="14" borderId="20" xfId="0" applyFont="1" applyFill="1" applyBorder="1" applyAlignment="1"/>
    <xf numFmtId="0" fontId="49" fillId="12" borderId="19" xfId="0" applyFont="1" applyFill="1" applyBorder="1" applyAlignment="1">
      <alignment horizontal="center"/>
    </xf>
    <xf numFmtId="0" fontId="49" fillId="12" borderId="18" xfId="0" applyFont="1" applyFill="1" applyBorder="1" applyAlignment="1"/>
    <xf numFmtId="0" fontId="50" fillId="12" borderId="19" xfId="0" applyFont="1" applyFill="1" applyBorder="1" applyAlignment="1"/>
    <xf numFmtId="0" fontId="50" fillId="12" borderId="20" xfId="0" applyFont="1" applyFill="1" applyBorder="1" applyAlignment="1"/>
    <xf numFmtId="2" fontId="9" fillId="6" borderId="0" xfId="0" applyNumberFormat="1" applyFont="1" applyFill="1" applyBorder="1" applyAlignment="1">
      <alignment horizontal="right"/>
    </xf>
    <xf numFmtId="0" fontId="0" fillId="0" borderId="0" xfId="0" applyBorder="1"/>
    <xf numFmtId="0" fontId="8" fillId="12" borderId="1" xfId="0" applyFont="1" applyFill="1" applyBorder="1"/>
    <xf numFmtId="0" fontId="9" fillId="12" borderId="1" xfId="0" applyFont="1" applyFill="1" applyBorder="1"/>
    <xf numFmtId="2" fontId="9" fillId="12" borderId="1" xfId="0" applyNumberFormat="1" applyFont="1" applyFill="1" applyBorder="1" applyAlignment="1">
      <alignment horizontal="right" wrapText="1"/>
    </xf>
    <xf numFmtId="2" fontId="34" fillId="12" borderId="0" xfId="0" applyNumberFormat="1" applyFont="1" applyFill="1" applyBorder="1" applyAlignment="1"/>
    <xf numFmtId="2" fontId="34" fillId="12" borderId="0" xfId="0" applyNumberFormat="1" applyFont="1" applyFill="1" applyBorder="1" applyAlignment="1">
      <alignment horizontal="right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opLeftCell="A74" workbookViewId="0">
      <selection activeCell="H99" sqref="H99"/>
    </sheetView>
  </sheetViews>
  <sheetFormatPr defaultRowHeight="15" x14ac:dyDescent="0.25"/>
  <cols>
    <col min="1" max="1" width="7.7109375" customWidth="1"/>
    <col min="2" max="2" width="29.7109375" customWidth="1"/>
    <col min="3" max="3" width="13.140625" customWidth="1"/>
    <col min="4" max="4" width="13.7109375" customWidth="1"/>
    <col min="5" max="5" width="12.140625" bestFit="1" customWidth="1"/>
    <col min="8" max="8" width="16" customWidth="1"/>
    <col min="9" max="9" width="9.5703125" bestFit="1" customWidth="1"/>
  </cols>
  <sheetData>
    <row r="1" spans="1:9" ht="21.75" thickBot="1" x14ac:dyDescent="0.4">
      <c r="A1" s="70" t="s">
        <v>141</v>
      </c>
    </row>
    <row r="2" spans="1:9" ht="15.75" thickBot="1" x14ac:dyDescent="0.3">
      <c r="A2" s="1" t="s">
        <v>0</v>
      </c>
      <c r="B2" s="1"/>
      <c r="C2" s="91" t="s">
        <v>159</v>
      </c>
      <c r="D2" s="91" t="s">
        <v>1</v>
      </c>
      <c r="E2" s="91" t="s">
        <v>2</v>
      </c>
    </row>
    <row r="3" spans="1:9" ht="15.75" thickBot="1" x14ac:dyDescent="0.3">
      <c r="A3" s="1"/>
      <c r="B3" s="1"/>
      <c r="C3" s="91"/>
      <c r="D3" s="91" t="s">
        <v>3</v>
      </c>
      <c r="E3" s="91" t="s">
        <v>142</v>
      </c>
    </row>
    <row r="4" spans="1:9" ht="15.75" thickBot="1" x14ac:dyDescent="0.3">
      <c r="A4" s="1"/>
      <c r="B4" s="1"/>
      <c r="C4" s="91" t="s">
        <v>4</v>
      </c>
      <c r="D4" s="91" t="s">
        <v>4</v>
      </c>
      <c r="E4" s="91" t="s">
        <v>4</v>
      </c>
    </row>
    <row r="5" spans="1:9" ht="15.75" thickBot="1" x14ac:dyDescent="0.3">
      <c r="A5" s="92">
        <v>100</v>
      </c>
      <c r="B5" s="93" t="s">
        <v>5</v>
      </c>
      <c r="C5" s="94">
        <f>C6+C9+C13</f>
        <v>839648</v>
      </c>
      <c r="D5" s="94">
        <f t="shared" ref="D5:E5" si="0">D6+D9+D13</f>
        <v>839648</v>
      </c>
      <c r="E5" s="94">
        <f t="shared" si="0"/>
        <v>437460.6</v>
      </c>
      <c r="H5" s="72"/>
      <c r="I5" s="72"/>
    </row>
    <row r="6" spans="1:9" ht="15.75" thickBot="1" x14ac:dyDescent="0.3">
      <c r="A6" s="95">
        <v>110</v>
      </c>
      <c r="B6" s="96" t="s">
        <v>6</v>
      </c>
      <c r="C6" s="97">
        <f>C7</f>
        <v>768908</v>
      </c>
      <c r="D6" s="97">
        <f t="shared" ref="D6:E7" si="1">D7</f>
        <v>768908</v>
      </c>
      <c r="E6" s="97">
        <f t="shared" si="1"/>
        <v>375431.88</v>
      </c>
      <c r="H6" s="72"/>
      <c r="I6" s="72"/>
    </row>
    <row r="7" spans="1:9" ht="15.75" thickBot="1" x14ac:dyDescent="0.3">
      <c r="A7" s="98">
        <v>111</v>
      </c>
      <c r="B7" s="99" t="s">
        <v>6</v>
      </c>
      <c r="C7" s="100">
        <f>C8</f>
        <v>768908</v>
      </c>
      <c r="D7" s="100">
        <f t="shared" si="1"/>
        <v>768908</v>
      </c>
      <c r="E7" s="100">
        <f t="shared" si="1"/>
        <v>375431.88</v>
      </c>
      <c r="H7" s="72"/>
      <c r="I7" s="72"/>
    </row>
    <row r="8" spans="1:9" ht="15.75" thickBot="1" x14ac:dyDescent="0.3">
      <c r="A8" s="101">
        <v>11103</v>
      </c>
      <c r="B8" s="102" t="s">
        <v>7</v>
      </c>
      <c r="C8" s="103">
        <v>768908</v>
      </c>
      <c r="D8" s="103">
        <v>768908</v>
      </c>
      <c r="E8" s="103">
        <v>375431.88</v>
      </c>
      <c r="H8" s="72"/>
      <c r="I8" s="72"/>
    </row>
    <row r="9" spans="1:9" ht="15.75" thickBot="1" x14ac:dyDescent="0.3">
      <c r="A9" s="95">
        <v>120</v>
      </c>
      <c r="B9" s="96" t="s">
        <v>8</v>
      </c>
      <c r="C9" s="97">
        <f>C10+C11+C12</f>
        <v>29770</v>
      </c>
      <c r="D9" s="97">
        <f t="shared" ref="D9:E9" si="2">D10+D11+D12</f>
        <v>29770</v>
      </c>
      <c r="E9" s="97">
        <f t="shared" si="2"/>
        <v>28472.43</v>
      </c>
      <c r="H9" s="72"/>
      <c r="I9" s="72"/>
    </row>
    <row r="10" spans="1:9" ht="15.75" thickBot="1" x14ac:dyDescent="0.3">
      <c r="A10" s="104">
        <v>121001</v>
      </c>
      <c r="B10" s="102" t="s">
        <v>9</v>
      </c>
      <c r="C10" s="103">
        <v>16369</v>
      </c>
      <c r="D10" s="103">
        <v>16369</v>
      </c>
      <c r="E10" s="103">
        <v>14992.24</v>
      </c>
      <c r="H10" s="72"/>
      <c r="I10" s="72"/>
    </row>
    <row r="11" spans="1:9" ht="15.75" thickBot="1" x14ac:dyDescent="0.3">
      <c r="A11" s="101">
        <v>121002</v>
      </c>
      <c r="B11" s="102" t="s">
        <v>10</v>
      </c>
      <c r="C11" s="103">
        <v>13169</v>
      </c>
      <c r="D11" s="103">
        <v>13169</v>
      </c>
      <c r="E11" s="103">
        <v>13182.69</v>
      </c>
      <c r="H11" s="72"/>
      <c r="I11" s="72"/>
    </row>
    <row r="12" spans="1:9" ht="15.75" thickBot="1" x14ac:dyDescent="0.3">
      <c r="A12" s="101">
        <v>121003</v>
      </c>
      <c r="B12" s="102" t="s">
        <v>11</v>
      </c>
      <c r="C12" s="103">
        <v>232</v>
      </c>
      <c r="D12" s="103">
        <v>232</v>
      </c>
      <c r="E12" s="103">
        <v>297.5</v>
      </c>
      <c r="H12" s="72"/>
      <c r="I12" s="72"/>
    </row>
    <row r="13" spans="1:9" ht="15.75" thickBot="1" x14ac:dyDescent="0.3">
      <c r="A13" s="95">
        <v>130</v>
      </c>
      <c r="B13" s="96" t="s">
        <v>12</v>
      </c>
      <c r="C13" s="97">
        <f>C14+C15</f>
        <v>40970</v>
      </c>
      <c r="D13" s="97">
        <f t="shared" ref="D13:E13" si="3">D14+D15</f>
        <v>40970</v>
      </c>
      <c r="E13" s="97">
        <f t="shared" si="3"/>
        <v>33556.29</v>
      </c>
    </row>
    <row r="14" spans="1:9" ht="15.75" thickBot="1" x14ac:dyDescent="0.3">
      <c r="A14" s="101">
        <v>133001</v>
      </c>
      <c r="B14" s="102" t="s">
        <v>13</v>
      </c>
      <c r="C14" s="103">
        <v>970</v>
      </c>
      <c r="D14" s="103">
        <v>970</v>
      </c>
      <c r="E14" s="103">
        <v>1002.5</v>
      </c>
    </row>
    <row r="15" spans="1:9" ht="15.75" thickBot="1" x14ac:dyDescent="0.3">
      <c r="A15" s="104">
        <v>133013</v>
      </c>
      <c r="B15" s="102" t="s">
        <v>14</v>
      </c>
      <c r="C15" s="103">
        <v>40000</v>
      </c>
      <c r="D15" s="103">
        <v>40000</v>
      </c>
      <c r="E15" s="103">
        <v>32553.79</v>
      </c>
    </row>
    <row r="16" spans="1:9" ht="15.75" thickBot="1" x14ac:dyDescent="0.3">
      <c r="A16" s="92">
        <v>200</v>
      </c>
      <c r="B16" s="105" t="s">
        <v>15</v>
      </c>
      <c r="C16" s="106">
        <f>C17+C22+C31+C34</f>
        <v>68550</v>
      </c>
      <c r="D16" s="106">
        <f>D17+D22+D31+D34</f>
        <v>75420</v>
      </c>
      <c r="E16" s="106">
        <f>E17+E22+E31+E34</f>
        <v>38570.050000000003</v>
      </c>
    </row>
    <row r="17" spans="1:5" ht="15.75" thickBot="1" x14ac:dyDescent="0.3">
      <c r="A17" s="95">
        <v>210</v>
      </c>
      <c r="B17" s="96" t="s">
        <v>16</v>
      </c>
      <c r="C17" s="97">
        <f>C18</f>
        <v>37765</v>
      </c>
      <c r="D17" s="97">
        <f t="shared" ref="D17:E17" si="4">D18</f>
        <v>37765</v>
      </c>
      <c r="E17" s="97">
        <f t="shared" si="4"/>
        <v>14638.28</v>
      </c>
    </row>
    <row r="18" spans="1:5" ht="15.75" thickBot="1" x14ac:dyDescent="0.3">
      <c r="A18" s="107">
        <v>212</v>
      </c>
      <c r="B18" s="108" t="s">
        <v>17</v>
      </c>
      <c r="C18" s="109">
        <f>C19+C21+C20</f>
        <v>37765</v>
      </c>
      <c r="D18" s="109">
        <f t="shared" ref="D18:E18" si="5">D19+D21+D20</f>
        <v>37765</v>
      </c>
      <c r="E18" s="109">
        <f t="shared" si="5"/>
        <v>14638.28</v>
      </c>
    </row>
    <row r="19" spans="1:5" ht="15.75" thickBot="1" x14ac:dyDescent="0.3">
      <c r="A19" s="104">
        <v>212002</v>
      </c>
      <c r="B19" s="102" t="s">
        <v>51</v>
      </c>
      <c r="C19" s="103">
        <v>300</v>
      </c>
      <c r="D19" s="103">
        <v>300</v>
      </c>
      <c r="E19" s="103">
        <v>96</v>
      </c>
    </row>
    <row r="20" spans="1:5" ht="15.75" thickBot="1" x14ac:dyDescent="0.3">
      <c r="A20" s="104">
        <v>212003</v>
      </c>
      <c r="B20" s="102" t="s">
        <v>18</v>
      </c>
      <c r="C20" s="103">
        <v>29365</v>
      </c>
      <c r="D20" s="103">
        <v>29365</v>
      </c>
      <c r="E20" s="103">
        <v>13323.28</v>
      </c>
    </row>
    <row r="21" spans="1:5" ht="15.75" thickBot="1" x14ac:dyDescent="0.3">
      <c r="A21" s="101">
        <v>212004</v>
      </c>
      <c r="B21" s="102" t="s">
        <v>107</v>
      </c>
      <c r="C21" s="103">
        <v>8100</v>
      </c>
      <c r="D21" s="103">
        <v>8100</v>
      </c>
      <c r="E21" s="103">
        <v>1219</v>
      </c>
    </row>
    <row r="22" spans="1:5" ht="15.75" thickBot="1" x14ac:dyDescent="0.3">
      <c r="A22" s="110">
        <v>220</v>
      </c>
      <c r="B22" s="111" t="s">
        <v>19</v>
      </c>
      <c r="C22" s="112">
        <f>C23+C26+C29</f>
        <v>30535</v>
      </c>
      <c r="D22" s="112">
        <f>D23+D26+D29</f>
        <v>30577</v>
      </c>
      <c r="E22" s="112">
        <f>E23+E26+E29</f>
        <v>17008.900000000001</v>
      </c>
    </row>
    <row r="23" spans="1:5" ht="15.75" thickBot="1" x14ac:dyDescent="0.3">
      <c r="A23" s="113">
        <v>22</v>
      </c>
      <c r="B23" s="114" t="s">
        <v>20</v>
      </c>
      <c r="C23" s="115">
        <f>C24+C25</f>
        <v>5000</v>
      </c>
      <c r="D23" s="115">
        <f t="shared" ref="D23:E23" si="6">D24+D25</f>
        <v>5000</v>
      </c>
      <c r="E23" s="115">
        <f t="shared" si="6"/>
        <v>2614</v>
      </c>
    </row>
    <row r="24" spans="1:5" ht="15.75" thickBot="1" x14ac:dyDescent="0.3">
      <c r="A24" s="101">
        <v>221004</v>
      </c>
      <c r="B24" s="102" t="s">
        <v>21</v>
      </c>
      <c r="C24" s="103">
        <v>5000</v>
      </c>
      <c r="D24" s="103">
        <v>5000</v>
      </c>
      <c r="E24" s="103">
        <v>2464</v>
      </c>
    </row>
    <row r="25" spans="1:5" ht="15.75" thickBot="1" x14ac:dyDescent="0.3">
      <c r="A25" s="101">
        <v>222003</v>
      </c>
      <c r="B25" s="102" t="s">
        <v>22</v>
      </c>
      <c r="C25" s="103">
        <v>0</v>
      </c>
      <c r="D25" s="103">
        <v>0</v>
      </c>
      <c r="E25" s="103">
        <v>150</v>
      </c>
    </row>
    <row r="26" spans="1:5" ht="15.75" thickBot="1" x14ac:dyDescent="0.3">
      <c r="A26" s="113">
        <v>223</v>
      </c>
      <c r="B26" s="114" t="s">
        <v>23</v>
      </c>
      <c r="C26" s="115">
        <f>C27+C28</f>
        <v>25500</v>
      </c>
      <c r="D26" s="115">
        <f t="shared" ref="D26:E26" si="7">D27+D28</f>
        <v>25500</v>
      </c>
      <c r="E26" s="115">
        <f t="shared" si="7"/>
        <v>14317.9</v>
      </c>
    </row>
    <row r="27" spans="1:5" ht="15.75" thickBot="1" x14ac:dyDescent="0.3">
      <c r="A27" s="104">
        <v>223001</v>
      </c>
      <c r="B27" s="102" t="s">
        <v>108</v>
      </c>
      <c r="C27" s="103">
        <v>25500</v>
      </c>
      <c r="D27" s="103">
        <v>25500</v>
      </c>
      <c r="E27" s="103">
        <v>14317.9</v>
      </c>
    </row>
    <row r="28" spans="1:5" ht="15.75" thickBot="1" x14ac:dyDescent="0.3">
      <c r="A28" s="104">
        <v>223004</v>
      </c>
      <c r="B28" s="102" t="s">
        <v>134</v>
      </c>
      <c r="C28" s="103">
        <v>0</v>
      </c>
      <c r="D28" s="103">
        <v>0</v>
      </c>
      <c r="E28" s="103">
        <v>0</v>
      </c>
    </row>
    <row r="29" spans="1:5" ht="15.75" thickBot="1" x14ac:dyDescent="0.3">
      <c r="A29" s="113">
        <v>229</v>
      </c>
      <c r="B29" s="114" t="s">
        <v>24</v>
      </c>
      <c r="C29" s="115">
        <f>C30</f>
        <v>35</v>
      </c>
      <c r="D29" s="115">
        <f t="shared" ref="D29:E29" si="8">D30</f>
        <v>77</v>
      </c>
      <c r="E29" s="115">
        <f t="shared" si="8"/>
        <v>77</v>
      </c>
    </row>
    <row r="30" spans="1:5" ht="15.75" thickBot="1" x14ac:dyDescent="0.3">
      <c r="A30" s="116">
        <v>229005</v>
      </c>
      <c r="B30" s="117" t="s">
        <v>25</v>
      </c>
      <c r="C30" s="103">
        <v>35</v>
      </c>
      <c r="D30" s="103">
        <v>77</v>
      </c>
      <c r="E30" s="103">
        <v>77</v>
      </c>
    </row>
    <row r="31" spans="1:5" ht="15.75" thickBot="1" x14ac:dyDescent="0.3">
      <c r="A31" s="110">
        <v>240</v>
      </c>
      <c r="B31" s="111" t="s">
        <v>26</v>
      </c>
      <c r="C31" s="112">
        <f>C32</f>
        <v>250</v>
      </c>
      <c r="D31" s="112">
        <f t="shared" ref="D31:E32" si="9">D32</f>
        <v>250</v>
      </c>
      <c r="E31" s="112">
        <f t="shared" si="9"/>
        <v>95.05</v>
      </c>
    </row>
    <row r="32" spans="1:5" ht="15.75" thickBot="1" x14ac:dyDescent="0.3">
      <c r="A32" s="113">
        <v>242</v>
      </c>
      <c r="B32" s="114" t="s">
        <v>26</v>
      </c>
      <c r="C32" s="115">
        <f>C33</f>
        <v>250</v>
      </c>
      <c r="D32" s="115">
        <f t="shared" si="9"/>
        <v>250</v>
      </c>
      <c r="E32" s="115">
        <f t="shared" si="9"/>
        <v>95.05</v>
      </c>
    </row>
    <row r="33" spans="1:5" ht="15.75" thickBot="1" x14ac:dyDescent="0.3">
      <c r="A33" s="116">
        <v>242</v>
      </c>
      <c r="B33" s="117" t="s">
        <v>26</v>
      </c>
      <c r="C33" s="103">
        <v>250</v>
      </c>
      <c r="D33" s="103">
        <v>250</v>
      </c>
      <c r="E33" s="118">
        <v>95.05</v>
      </c>
    </row>
    <row r="34" spans="1:5" ht="15.75" thickBot="1" x14ac:dyDescent="0.3">
      <c r="A34" s="110">
        <v>290</v>
      </c>
      <c r="B34" s="111" t="s">
        <v>27</v>
      </c>
      <c r="C34" s="112">
        <f>C35</f>
        <v>0</v>
      </c>
      <c r="D34" s="112">
        <f t="shared" ref="D34:E34" si="10">D35</f>
        <v>6828</v>
      </c>
      <c r="E34" s="112">
        <f t="shared" si="10"/>
        <v>6827.82</v>
      </c>
    </row>
    <row r="35" spans="1:5" ht="15.75" thickBot="1" x14ac:dyDescent="0.3">
      <c r="A35" s="113">
        <v>292</v>
      </c>
      <c r="B35" s="114" t="s">
        <v>28</v>
      </c>
      <c r="C35" s="115">
        <f>C36+C38+C37</f>
        <v>0</v>
      </c>
      <c r="D35" s="115">
        <f t="shared" ref="D35:E35" si="11">D36+D38+D37</f>
        <v>6828</v>
      </c>
      <c r="E35" s="115">
        <f t="shared" si="11"/>
        <v>6827.82</v>
      </c>
    </row>
    <row r="36" spans="1:5" ht="15.75" thickBot="1" x14ac:dyDescent="0.3">
      <c r="A36" s="116">
        <v>292012</v>
      </c>
      <c r="B36" s="117" t="s">
        <v>52</v>
      </c>
      <c r="C36" s="103">
        <v>0</v>
      </c>
      <c r="D36" s="103">
        <v>6828</v>
      </c>
      <c r="E36" s="103">
        <v>6827.82</v>
      </c>
    </row>
    <row r="37" spans="1:5" ht="15.75" thickBot="1" x14ac:dyDescent="0.3">
      <c r="A37" s="116">
        <v>292027</v>
      </c>
      <c r="B37" s="117" t="s">
        <v>143</v>
      </c>
      <c r="C37" s="103">
        <v>0</v>
      </c>
      <c r="D37" s="103">
        <v>0</v>
      </c>
      <c r="E37" s="103">
        <v>0</v>
      </c>
    </row>
    <row r="38" spans="1:5" ht="15.75" thickBot="1" x14ac:dyDescent="0.3">
      <c r="A38" s="116">
        <v>292027</v>
      </c>
      <c r="B38" s="117" t="s">
        <v>135</v>
      </c>
      <c r="C38" s="103">
        <v>0</v>
      </c>
      <c r="D38" s="103">
        <v>0</v>
      </c>
      <c r="E38" s="103">
        <v>0</v>
      </c>
    </row>
    <row r="39" spans="1:5" ht="15.75" thickBot="1" x14ac:dyDescent="0.3">
      <c r="A39" s="92">
        <v>300</v>
      </c>
      <c r="B39" s="105" t="s">
        <v>29</v>
      </c>
      <c r="C39" s="106">
        <f>C40</f>
        <v>611085</v>
      </c>
      <c r="D39" s="106">
        <f t="shared" ref="D39:E39" si="12">D40</f>
        <v>664271</v>
      </c>
      <c r="E39" s="106">
        <f t="shared" si="12"/>
        <v>367497.38999999996</v>
      </c>
    </row>
    <row r="40" spans="1:5" ht="15.75" thickBot="1" x14ac:dyDescent="0.3">
      <c r="A40" s="95">
        <v>310</v>
      </c>
      <c r="B40" s="96" t="s">
        <v>30</v>
      </c>
      <c r="C40" s="97">
        <f>C41+C43</f>
        <v>611085</v>
      </c>
      <c r="D40" s="97">
        <f t="shared" ref="D40:E40" si="13">D41+D43</f>
        <v>664271</v>
      </c>
      <c r="E40" s="97">
        <f t="shared" si="13"/>
        <v>367497.38999999996</v>
      </c>
    </row>
    <row r="41" spans="1:5" ht="15.75" thickBot="1" x14ac:dyDescent="0.3">
      <c r="A41" s="113">
        <v>311</v>
      </c>
      <c r="B41" s="114" t="s">
        <v>31</v>
      </c>
      <c r="C41" s="119">
        <f>C42</f>
        <v>0</v>
      </c>
      <c r="D41" s="119">
        <f t="shared" ref="D41:E41" si="14">D42</f>
        <v>120</v>
      </c>
      <c r="E41" s="119">
        <f t="shared" si="14"/>
        <v>120</v>
      </c>
    </row>
    <row r="42" spans="1:5" ht="15.75" thickBot="1" x14ac:dyDescent="0.3">
      <c r="A42" s="116">
        <v>311</v>
      </c>
      <c r="B42" s="117" t="s">
        <v>32</v>
      </c>
      <c r="C42" s="103">
        <v>0</v>
      </c>
      <c r="D42" s="103">
        <v>120</v>
      </c>
      <c r="E42" s="103">
        <v>120</v>
      </c>
    </row>
    <row r="43" spans="1:5" ht="15.75" thickBot="1" x14ac:dyDescent="0.3">
      <c r="A43" s="113">
        <v>312</v>
      </c>
      <c r="B43" s="120" t="s">
        <v>33</v>
      </c>
      <c r="C43" s="119">
        <f>C44+C53</f>
        <v>611085</v>
      </c>
      <c r="D43" s="119">
        <f t="shared" ref="D43:E43" si="15">D44+D53</f>
        <v>664151</v>
      </c>
      <c r="E43" s="119">
        <f t="shared" si="15"/>
        <v>367377.38999999996</v>
      </c>
    </row>
    <row r="44" spans="1:5" ht="15.75" thickBot="1" x14ac:dyDescent="0.3">
      <c r="A44" s="107">
        <v>312001</v>
      </c>
      <c r="B44" s="108" t="s">
        <v>56</v>
      </c>
      <c r="C44" s="109">
        <f>C45+C46+C47+C49+C48+C50+C51+C52</f>
        <v>36134</v>
      </c>
      <c r="D44" s="109">
        <f t="shared" ref="D44:E44" si="16">D45+D46+D47+D49+D48+D50+D51+D52</f>
        <v>49893</v>
      </c>
      <c r="E44" s="109">
        <f t="shared" si="16"/>
        <v>49598.33</v>
      </c>
    </row>
    <row r="45" spans="1:5" ht="15.75" thickBot="1" x14ac:dyDescent="0.3">
      <c r="A45" s="116">
        <v>312001</v>
      </c>
      <c r="B45" s="117" t="s">
        <v>53</v>
      </c>
      <c r="C45" s="103">
        <v>552</v>
      </c>
      <c r="D45" s="103">
        <v>552</v>
      </c>
      <c r="E45" s="103">
        <v>298.18</v>
      </c>
    </row>
    <row r="46" spans="1:5" ht="15.75" thickBot="1" x14ac:dyDescent="0.3">
      <c r="A46" s="104">
        <v>312001</v>
      </c>
      <c r="B46" s="102" t="s">
        <v>40</v>
      </c>
      <c r="C46" s="103">
        <v>30000</v>
      </c>
      <c r="D46" s="103">
        <v>39850</v>
      </c>
      <c r="E46" s="103">
        <v>39849.599999999999</v>
      </c>
    </row>
    <row r="47" spans="1:5" ht="15.75" thickBot="1" x14ac:dyDescent="0.3">
      <c r="A47" s="104">
        <v>312001</v>
      </c>
      <c r="B47" s="102" t="s">
        <v>41</v>
      </c>
      <c r="C47" s="103">
        <v>216</v>
      </c>
      <c r="D47" s="103">
        <v>216</v>
      </c>
      <c r="E47" s="103">
        <v>49.8</v>
      </c>
    </row>
    <row r="48" spans="1:5" ht="15.75" thickBot="1" x14ac:dyDescent="0.3">
      <c r="A48" s="116">
        <v>312001</v>
      </c>
      <c r="B48" s="117" t="s">
        <v>136</v>
      </c>
      <c r="C48" s="103">
        <v>1816</v>
      </c>
      <c r="D48" s="103">
        <v>1816</v>
      </c>
      <c r="E48" s="103">
        <v>2323.2199999999998</v>
      </c>
    </row>
    <row r="49" spans="1:9" ht="15.75" thickBot="1" x14ac:dyDescent="0.3">
      <c r="A49" s="116">
        <v>312001</v>
      </c>
      <c r="B49" s="117" t="s">
        <v>144</v>
      </c>
      <c r="C49" s="103">
        <v>3550</v>
      </c>
      <c r="D49" s="103">
        <v>4459</v>
      </c>
      <c r="E49" s="103">
        <v>1804.69</v>
      </c>
    </row>
    <row r="50" spans="1:9" ht="15.75" thickBot="1" x14ac:dyDescent="0.3">
      <c r="A50" s="116">
        <v>312001</v>
      </c>
      <c r="B50" s="117" t="s">
        <v>125</v>
      </c>
      <c r="C50" s="103">
        <v>0</v>
      </c>
      <c r="D50" s="103">
        <v>3000</v>
      </c>
      <c r="E50" s="103">
        <v>3000</v>
      </c>
    </row>
    <row r="51" spans="1:9" ht="15.75" thickBot="1" x14ac:dyDescent="0.3">
      <c r="A51" s="116">
        <v>312001</v>
      </c>
      <c r="B51" s="117" t="s">
        <v>145</v>
      </c>
      <c r="C51" s="103">
        <v>0</v>
      </c>
      <c r="D51" s="103">
        <v>0</v>
      </c>
      <c r="E51" s="103">
        <v>210</v>
      </c>
    </row>
    <row r="52" spans="1:9" ht="15.75" thickBot="1" x14ac:dyDescent="0.3">
      <c r="A52" s="116">
        <v>312002</v>
      </c>
      <c r="B52" s="117" t="s">
        <v>146</v>
      </c>
      <c r="C52" s="103">
        <v>0</v>
      </c>
      <c r="D52" s="103">
        <v>0</v>
      </c>
      <c r="E52" s="103">
        <v>2062.84</v>
      </c>
    </row>
    <row r="53" spans="1:9" ht="15.75" thickBot="1" x14ac:dyDescent="0.3">
      <c r="A53" s="107">
        <v>312012</v>
      </c>
      <c r="B53" s="108" t="s">
        <v>57</v>
      </c>
      <c r="C53" s="109">
        <f>+C55+C57+C58+C59+C62+C63+C64+C54+C56+C66+C65+C60+C61+C67+C68</f>
        <v>574951</v>
      </c>
      <c r="D53" s="109">
        <f t="shared" ref="D53:E53" si="17">+D55+D57+D58+D59+D62+D63+D64+D54+D56+D66+D65+D60+D61+D67+D68</f>
        <v>614258</v>
      </c>
      <c r="E53" s="109">
        <f t="shared" si="17"/>
        <v>317779.05999999994</v>
      </c>
    </row>
    <row r="54" spans="1:9" ht="15.75" thickBot="1" x14ac:dyDescent="0.3">
      <c r="A54" s="116">
        <v>312012</v>
      </c>
      <c r="B54" s="117" t="s">
        <v>54</v>
      </c>
      <c r="C54" s="103">
        <v>87</v>
      </c>
      <c r="D54" s="103">
        <v>87</v>
      </c>
      <c r="E54" s="103">
        <v>87.48</v>
      </c>
    </row>
    <row r="55" spans="1:9" ht="15.75" thickBot="1" x14ac:dyDescent="0.3">
      <c r="A55" s="104">
        <v>312012</v>
      </c>
      <c r="B55" s="102" t="s">
        <v>36</v>
      </c>
      <c r="C55" s="103">
        <v>549472</v>
      </c>
      <c r="D55" s="103">
        <v>588359</v>
      </c>
      <c r="E55" s="103">
        <v>294180</v>
      </c>
    </row>
    <row r="56" spans="1:9" ht="15.75" thickBot="1" x14ac:dyDescent="0.3">
      <c r="A56" s="104">
        <v>312012</v>
      </c>
      <c r="B56" s="102" t="s">
        <v>122</v>
      </c>
      <c r="C56" s="103">
        <v>974</v>
      </c>
      <c r="D56" s="103">
        <v>974</v>
      </c>
      <c r="E56" s="103">
        <v>0</v>
      </c>
    </row>
    <row r="57" spans="1:9" ht="15.75" thickBot="1" x14ac:dyDescent="0.3">
      <c r="A57" s="104">
        <v>312012</v>
      </c>
      <c r="B57" s="102" t="s">
        <v>37</v>
      </c>
      <c r="C57" s="103">
        <v>7763</v>
      </c>
      <c r="D57" s="103">
        <v>7552</v>
      </c>
      <c r="E57" s="103">
        <v>4531</v>
      </c>
    </row>
    <row r="58" spans="1:9" ht="15.75" thickBot="1" x14ac:dyDescent="0.3">
      <c r="A58" s="104">
        <v>312012</v>
      </c>
      <c r="B58" s="102" t="s">
        <v>38</v>
      </c>
      <c r="C58" s="103">
        <v>150</v>
      </c>
      <c r="D58" s="103">
        <v>150</v>
      </c>
      <c r="E58" s="103">
        <v>100</v>
      </c>
      <c r="I58" t="s">
        <v>106</v>
      </c>
    </row>
    <row r="59" spans="1:9" ht="15.75" thickBot="1" x14ac:dyDescent="0.3">
      <c r="A59" s="104">
        <v>312012</v>
      </c>
      <c r="B59" s="102" t="s">
        <v>39</v>
      </c>
      <c r="C59" s="103">
        <v>4075</v>
      </c>
      <c r="D59" s="103">
        <v>3800</v>
      </c>
      <c r="E59" s="103">
        <v>2533</v>
      </c>
    </row>
    <row r="60" spans="1:9" ht="15.75" thickBot="1" x14ac:dyDescent="0.3">
      <c r="A60" s="104">
        <v>312012</v>
      </c>
      <c r="B60" s="102" t="s">
        <v>126</v>
      </c>
      <c r="C60" s="103">
        <v>4950</v>
      </c>
      <c r="D60" s="103">
        <v>4650</v>
      </c>
      <c r="E60" s="103">
        <v>4650</v>
      </c>
    </row>
    <row r="61" spans="1:9" ht="15.75" thickBot="1" x14ac:dyDescent="0.3">
      <c r="A61" s="104">
        <v>312012</v>
      </c>
      <c r="B61" s="102" t="s">
        <v>127</v>
      </c>
      <c r="C61" s="103">
        <v>2900</v>
      </c>
      <c r="D61" s="103">
        <v>2900</v>
      </c>
      <c r="E61" s="103">
        <v>2900</v>
      </c>
    </row>
    <row r="62" spans="1:9" ht="15.75" thickBot="1" x14ac:dyDescent="0.3">
      <c r="A62" s="104">
        <v>312012</v>
      </c>
      <c r="B62" s="102" t="s">
        <v>55</v>
      </c>
      <c r="C62" s="103">
        <v>188</v>
      </c>
      <c r="D62" s="103">
        <v>188</v>
      </c>
      <c r="E62" s="103">
        <v>192.36</v>
      </c>
    </row>
    <row r="63" spans="1:9" ht="15.75" thickBot="1" x14ac:dyDescent="0.3">
      <c r="A63" s="104">
        <v>312012</v>
      </c>
      <c r="B63" s="102" t="s">
        <v>34</v>
      </c>
      <c r="C63" s="103">
        <v>3679</v>
      </c>
      <c r="D63" s="103">
        <v>3679</v>
      </c>
      <c r="E63" s="103">
        <v>3486.45</v>
      </c>
    </row>
    <row r="64" spans="1:9" ht="15.75" thickBot="1" x14ac:dyDescent="0.3">
      <c r="A64" s="104">
        <v>312012</v>
      </c>
      <c r="B64" s="102" t="s">
        <v>35</v>
      </c>
      <c r="C64" s="103">
        <v>665</v>
      </c>
      <c r="D64" s="103">
        <v>668</v>
      </c>
      <c r="E64" s="103">
        <v>668.25</v>
      </c>
    </row>
    <row r="65" spans="1:11" ht="15.75" thickBot="1" x14ac:dyDescent="0.3">
      <c r="A65" s="104">
        <v>312012</v>
      </c>
      <c r="B65" s="102" t="s">
        <v>124</v>
      </c>
      <c r="C65" s="103">
        <v>34</v>
      </c>
      <c r="D65" s="103">
        <v>34</v>
      </c>
      <c r="E65" s="103">
        <v>34</v>
      </c>
    </row>
    <row r="66" spans="1:11" ht="15.75" thickBot="1" x14ac:dyDescent="0.3">
      <c r="A66" s="104">
        <v>312012</v>
      </c>
      <c r="B66" s="102" t="s">
        <v>112</v>
      </c>
      <c r="C66" s="103">
        <v>0</v>
      </c>
      <c r="D66" s="103">
        <v>1200</v>
      </c>
      <c r="E66" s="103">
        <v>1199.8499999999999</v>
      </c>
    </row>
    <row r="67" spans="1:11" ht="15.75" thickBot="1" x14ac:dyDescent="0.3">
      <c r="A67" s="104">
        <v>312012</v>
      </c>
      <c r="B67" s="102" t="s">
        <v>129</v>
      </c>
      <c r="C67" s="103">
        <v>14</v>
      </c>
      <c r="D67" s="103">
        <v>17</v>
      </c>
      <c r="E67" s="103">
        <v>16.670000000000002</v>
      </c>
    </row>
    <row r="68" spans="1:11" ht="15.75" thickBot="1" x14ac:dyDescent="0.3">
      <c r="A68" s="104">
        <v>312012</v>
      </c>
      <c r="B68" s="102" t="s">
        <v>147</v>
      </c>
      <c r="C68" s="103">
        <v>0</v>
      </c>
      <c r="D68" s="103">
        <v>0</v>
      </c>
      <c r="E68" s="103">
        <v>3200</v>
      </c>
    </row>
    <row r="69" spans="1:11" ht="15.75" thickBot="1" x14ac:dyDescent="0.3">
      <c r="A69" s="121" t="s">
        <v>42</v>
      </c>
      <c r="B69" s="122"/>
      <c r="C69" s="123">
        <f>C39+C16+C5</f>
        <v>1519283</v>
      </c>
      <c r="D69" s="123">
        <f>D39+D16+D5</f>
        <v>1579339</v>
      </c>
      <c r="E69" s="123">
        <f>E39+E16+E5</f>
        <v>843528.03999999992</v>
      </c>
      <c r="H69" s="72"/>
      <c r="I69" s="72"/>
    </row>
    <row r="70" spans="1:11" ht="15.75" thickBot="1" x14ac:dyDescent="0.3">
      <c r="A70" s="124"/>
      <c r="B70" s="125"/>
      <c r="C70" s="125"/>
      <c r="D70" s="125"/>
      <c r="E70" s="125"/>
    </row>
    <row r="71" spans="1:11" ht="15.75" thickBot="1" x14ac:dyDescent="0.3">
      <c r="A71" s="124"/>
      <c r="B71" s="125"/>
      <c r="C71" s="125"/>
      <c r="D71" s="125"/>
      <c r="E71" s="125"/>
    </row>
    <row r="72" spans="1:11" ht="15.75" thickBot="1" x14ac:dyDescent="0.3">
      <c r="A72" s="2" t="s">
        <v>111</v>
      </c>
      <c r="B72" s="126"/>
      <c r="C72" s="127">
        <f>C73</f>
        <v>111147</v>
      </c>
      <c r="D72" s="127">
        <f t="shared" ref="D72:E72" si="18">D73</f>
        <v>115392</v>
      </c>
      <c r="E72" s="127">
        <f t="shared" si="18"/>
        <v>39423.61</v>
      </c>
    </row>
    <row r="73" spans="1:11" ht="15.75" thickBot="1" x14ac:dyDescent="0.3">
      <c r="A73" s="124"/>
      <c r="B73" s="117" t="s">
        <v>43</v>
      </c>
      <c r="C73" s="103">
        <v>111147</v>
      </c>
      <c r="D73" s="103">
        <v>115392</v>
      </c>
      <c r="E73" s="103">
        <v>39423.61</v>
      </c>
      <c r="H73" s="161"/>
      <c r="I73" s="161"/>
      <c r="J73" s="161"/>
      <c r="K73" s="162"/>
    </row>
    <row r="74" spans="1:11" ht="15.75" thickBot="1" x14ac:dyDescent="0.3">
      <c r="A74" s="129" t="s">
        <v>42</v>
      </c>
      <c r="B74" s="130"/>
      <c r="C74" s="131">
        <f>C72+C69</f>
        <v>1630430</v>
      </c>
      <c r="D74" s="131">
        <f t="shared" ref="D74:E74" si="19">D72+D69</f>
        <v>1694731</v>
      </c>
      <c r="E74" s="131">
        <f t="shared" si="19"/>
        <v>882951.64999999991</v>
      </c>
      <c r="H74" s="162"/>
      <c r="I74" s="162"/>
      <c r="J74" s="162"/>
      <c r="K74" s="162"/>
    </row>
    <row r="75" spans="1:11" ht="15.75" thickBot="1" x14ac:dyDescent="0.3">
      <c r="A75" s="124"/>
      <c r="B75" s="125"/>
      <c r="C75" s="132"/>
      <c r="D75" s="132"/>
      <c r="E75" s="132"/>
    </row>
    <row r="76" spans="1:11" ht="15.75" thickBot="1" x14ac:dyDescent="0.3">
      <c r="A76" s="124"/>
      <c r="B76" s="125"/>
      <c r="C76" s="125"/>
      <c r="D76" s="125"/>
      <c r="E76" s="125"/>
    </row>
    <row r="77" spans="1:11" ht="15.75" thickBot="1" x14ac:dyDescent="0.3">
      <c r="A77" s="1" t="s">
        <v>44</v>
      </c>
      <c r="B77" s="133"/>
      <c r="C77" s="91" t="s">
        <v>159</v>
      </c>
      <c r="D77" s="91" t="s">
        <v>1</v>
      </c>
      <c r="E77" s="91" t="s">
        <v>2</v>
      </c>
    </row>
    <row r="78" spans="1:11" ht="15.75" thickBot="1" x14ac:dyDescent="0.3">
      <c r="A78" s="1"/>
      <c r="B78" s="133"/>
      <c r="C78" s="91"/>
      <c r="D78" s="91" t="s">
        <v>3</v>
      </c>
      <c r="E78" s="91" t="s">
        <v>148</v>
      </c>
    </row>
    <row r="79" spans="1:11" ht="15.75" thickBot="1" x14ac:dyDescent="0.3">
      <c r="A79" s="1"/>
      <c r="B79" s="133"/>
      <c r="C79" s="134" t="s">
        <v>4</v>
      </c>
      <c r="D79" s="134" t="s">
        <v>4</v>
      </c>
      <c r="E79" s="134" t="s">
        <v>4</v>
      </c>
    </row>
    <row r="80" spans="1:11" ht="15.75" thickBot="1" x14ac:dyDescent="0.3">
      <c r="A80" s="110">
        <v>230</v>
      </c>
      <c r="B80" s="111" t="s">
        <v>44</v>
      </c>
      <c r="C80" s="112">
        <f>C81+C84</f>
        <v>0</v>
      </c>
      <c r="D80" s="112">
        <f t="shared" ref="D80" si="20">D81+D84</f>
        <v>7913</v>
      </c>
      <c r="E80" s="112">
        <f t="shared" ref="E80" si="21">E81+E84</f>
        <v>7913.27</v>
      </c>
    </row>
    <row r="81" spans="1:5" ht="15.75" thickBot="1" x14ac:dyDescent="0.3">
      <c r="A81" s="113">
        <v>330</v>
      </c>
      <c r="B81" s="114" t="s">
        <v>149</v>
      </c>
      <c r="C81" s="115">
        <f>C82+C83</f>
        <v>0</v>
      </c>
      <c r="D81" s="115">
        <f t="shared" ref="D81:E81" si="22">D82+D83</f>
        <v>7913</v>
      </c>
      <c r="E81" s="115">
        <f t="shared" si="22"/>
        <v>7913.27</v>
      </c>
    </row>
    <row r="82" spans="1:5" ht="15.75" thickBot="1" x14ac:dyDescent="0.3">
      <c r="A82" s="116">
        <v>331001</v>
      </c>
      <c r="B82" s="117" t="s">
        <v>150</v>
      </c>
      <c r="C82" s="103">
        <v>0</v>
      </c>
      <c r="D82" s="103">
        <v>6128</v>
      </c>
      <c r="E82" s="118">
        <v>6128.27</v>
      </c>
    </row>
    <row r="83" spans="1:5" ht="15.75" thickBot="1" x14ac:dyDescent="0.3">
      <c r="A83" s="116">
        <v>331001</v>
      </c>
      <c r="B83" s="117" t="s">
        <v>151</v>
      </c>
      <c r="C83" s="103">
        <v>0</v>
      </c>
      <c r="D83" s="103">
        <v>1785</v>
      </c>
      <c r="E83" s="118">
        <v>1785</v>
      </c>
    </row>
    <row r="84" spans="1:5" ht="15.75" thickBot="1" x14ac:dyDescent="0.3">
      <c r="A84" s="113">
        <v>233</v>
      </c>
      <c r="B84" s="114" t="s">
        <v>109</v>
      </c>
      <c r="C84" s="115">
        <f>C85</f>
        <v>0</v>
      </c>
      <c r="D84" s="115">
        <f t="shared" ref="D84:E84" si="23">D85</f>
        <v>0</v>
      </c>
      <c r="E84" s="115">
        <f t="shared" si="23"/>
        <v>0</v>
      </c>
    </row>
    <row r="85" spans="1:5" ht="15.75" thickBot="1" x14ac:dyDescent="0.3">
      <c r="A85" s="116">
        <v>233001</v>
      </c>
      <c r="B85" s="117" t="s">
        <v>110</v>
      </c>
      <c r="C85" s="103">
        <v>0</v>
      </c>
      <c r="D85" s="103">
        <v>0</v>
      </c>
      <c r="E85" s="118">
        <v>0</v>
      </c>
    </row>
    <row r="86" spans="1:5" ht="15.75" thickBot="1" x14ac:dyDescent="0.3">
      <c r="A86" s="135"/>
      <c r="B86" s="102"/>
      <c r="C86" s="103"/>
      <c r="D86" s="103"/>
      <c r="E86" s="103"/>
    </row>
    <row r="87" spans="1:5" ht="15.75" thickBot="1" x14ac:dyDescent="0.3">
      <c r="A87" s="129" t="s">
        <v>45</v>
      </c>
      <c r="B87" s="130"/>
      <c r="C87" s="131">
        <f>C80+C86</f>
        <v>0</v>
      </c>
      <c r="D87" s="131">
        <f>D80+D86</f>
        <v>7913</v>
      </c>
      <c r="E87" s="131">
        <f>E80+E86</f>
        <v>7913.27</v>
      </c>
    </row>
    <row r="88" spans="1:5" ht="15.75" thickBot="1" x14ac:dyDescent="0.3">
      <c r="A88" s="136"/>
      <c r="B88" s="137"/>
      <c r="C88" s="137"/>
      <c r="D88" s="137"/>
      <c r="E88" s="137"/>
    </row>
    <row r="89" spans="1:5" ht="15.75" thickBot="1" x14ac:dyDescent="0.3">
      <c r="A89" s="136"/>
      <c r="B89" s="137"/>
      <c r="C89" s="137"/>
      <c r="D89" s="137"/>
      <c r="E89" s="137"/>
    </row>
    <row r="90" spans="1:5" ht="15.75" thickBot="1" x14ac:dyDescent="0.3">
      <c r="A90" s="1" t="s">
        <v>46</v>
      </c>
      <c r="B90" s="133"/>
      <c r="C90" s="91" t="s">
        <v>159</v>
      </c>
      <c r="D90" s="91" t="s">
        <v>1</v>
      </c>
      <c r="E90" s="91" t="s">
        <v>2</v>
      </c>
    </row>
    <row r="91" spans="1:5" ht="15.75" thickBot="1" x14ac:dyDescent="0.3">
      <c r="A91" s="1"/>
      <c r="B91" s="133"/>
      <c r="C91" s="91"/>
      <c r="D91" s="91" t="s">
        <v>3</v>
      </c>
      <c r="E91" s="91" t="s">
        <v>148</v>
      </c>
    </row>
    <row r="92" spans="1:5" ht="15.75" thickBot="1" x14ac:dyDescent="0.3">
      <c r="A92" s="1"/>
      <c r="B92" s="133"/>
      <c r="C92" s="134" t="s">
        <v>4</v>
      </c>
      <c r="D92" s="134" t="s">
        <v>4</v>
      </c>
      <c r="E92" s="134" t="s">
        <v>4</v>
      </c>
    </row>
    <row r="93" spans="1:5" ht="15.75" thickBot="1" x14ac:dyDescent="0.3">
      <c r="A93" s="163">
        <v>453</v>
      </c>
      <c r="B93" s="164" t="s">
        <v>152</v>
      </c>
      <c r="C93" s="165">
        <v>0</v>
      </c>
      <c r="D93" s="165">
        <v>29543</v>
      </c>
      <c r="E93" s="165">
        <v>12094.58</v>
      </c>
    </row>
    <row r="94" spans="1:5" ht="15.75" thickBot="1" x14ac:dyDescent="0.3">
      <c r="A94" s="163">
        <v>453</v>
      </c>
      <c r="B94" s="164" t="s">
        <v>153</v>
      </c>
      <c r="C94" s="165">
        <v>0</v>
      </c>
      <c r="D94" s="165">
        <v>3956</v>
      </c>
      <c r="E94" s="165">
        <v>1172.31</v>
      </c>
    </row>
    <row r="95" spans="1:5" ht="15.75" thickBot="1" x14ac:dyDescent="0.3">
      <c r="A95" s="163">
        <v>453</v>
      </c>
      <c r="B95" s="164" t="s">
        <v>137</v>
      </c>
      <c r="C95" s="165">
        <v>0</v>
      </c>
      <c r="D95" s="165">
        <v>4579</v>
      </c>
      <c r="E95" s="165">
        <v>4579.95</v>
      </c>
    </row>
    <row r="96" spans="1:5" ht="15.75" thickBot="1" x14ac:dyDescent="0.3">
      <c r="A96" s="138">
        <v>454001</v>
      </c>
      <c r="B96" s="117" t="s">
        <v>123</v>
      </c>
      <c r="C96" s="103">
        <v>0</v>
      </c>
      <c r="D96" s="103">
        <v>10000</v>
      </c>
      <c r="E96" s="103">
        <v>3653.52</v>
      </c>
    </row>
    <row r="97" spans="1:10" ht="15.75" thickBot="1" x14ac:dyDescent="0.3">
      <c r="A97" s="138">
        <v>456005</v>
      </c>
      <c r="B97" s="117" t="s">
        <v>138</v>
      </c>
      <c r="C97" s="103">
        <v>0</v>
      </c>
      <c r="D97" s="103">
        <v>0</v>
      </c>
      <c r="E97" s="103">
        <v>0</v>
      </c>
    </row>
    <row r="98" spans="1:10" ht="15.75" thickBot="1" x14ac:dyDescent="0.3">
      <c r="A98" s="129" t="s">
        <v>47</v>
      </c>
      <c r="B98" s="130"/>
      <c r="C98" s="131">
        <f>SUM(C93:C97)</f>
        <v>0</v>
      </c>
      <c r="D98" s="131">
        <f>SUM(D93:D97)</f>
        <v>48078</v>
      </c>
      <c r="E98" s="131">
        <f>SUM(E93:E97)</f>
        <v>21500.36</v>
      </c>
    </row>
    <row r="99" spans="1:10" ht="15.75" thickBot="1" x14ac:dyDescent="0.3">
      <c r="A99" s="136"/>
      <c r="B99" s="137"/>
      <c r="C99" s="139"/>
      <c r="D99" s="139"/>
      <c r="E99" s="139"/>
    </row>
    <row r="100" spans="1:10" ht="15.75" thickBot="1" x14ac:dyDescent="0.3">
      <c r="A100" s="140"/>
      <c r="B100" s="128"/>
      <c r="C100" s="141"/>
      <c r="D100" s="141"/>
      <c r="E100" s="141"/>
    </row>
    <row r="101" spans="1:10" ht="15.75" thickBot="1" x14ac:dyDescent="0.3">
      <c r="A101" s="140"/>
      <c r="B101" s="136"/>
      <c r="C101" s="142"/>
      <c r="D101" s="142"/>
      <c r="E101" s="142"/>
    </row>
    <row r="102" spans="1:10" ht="15.75" thickBot="1" x14ac:dyDescent="0.3">
      <c r="A102" s="143" t="s">
        <v>48</v>
      </c>
      <c r="B102" s="143"/>
      <c r="C102" s="144">
        <f>C74</f>
        <v>1630430</v>
      </c>
      <c r="D102" s="144">
        <f>D74</f>
        <v>1694731</v>
      </c>
      <c r="E102" s="144">
        <f>E74</f>
        <v>882951.64999999991</v>
      </c>
    </row>
    <row r="103" spans="1:10" ht="15.75" thickBot="1" x14ac:dyDescent="0.3">
      <c r="A103" s="143" t="s">
        <v>44</v>
      </c>
      <c r="B103" s="143"/>
      <c r="C103" s="144">
        <f>C87</f>
        <v>0</v>
      </c>
      <c r="D103" s="144">
        <f>D87</f>
        <v>7913</v>
      </c>
      <c r="E103" s="144">
        <f>E87</f>
        <v>7913.27</v>
      </c>
    </row>
    <row r="104" spans="1:10" ht="15.75" thickBot="1" x14ac:dyDescent="0.3">
      <c r="A104" s="143" t="s">
        <v>49</v>
      </c>
      <c r="B104" s="143"/>
      <c r="C104" s="144">
        <f>C98</f>
        <v>0</v>
      </c>
      <c r="D104" s="144">
        <f t="shared" ref="D104:E104" si="24">D98</f>
        <v>48078</v>
      </c>
      <c r="E104" s="144">
        <f t="shared" si="24"/>
        <v>21500.36</v>
      </c>
    </row>
    <row r="105" spans="1:10" ht="16.5" thickBot="1" x14ac:dyDescent="0.3">
      <c r="A105" s="145" t="s">
        <v>50</v>
      </c>
      <c r="B105" s="146"/>
      <c r="C105" s="147">
        <f>C102+C103+C104</f>
        <v>1630430</v>
      </c>
      <c r="D105" s="147">
        <f t="shared" ref="D105:E105" si="25">D102+D103+D104</f>
        <v>1750722</v>
      </c>
      <c r="E105" s="147">
        <f t="shared" si="25"/>
        <v>912365.27999999991</v>
      </c>
    </row>
    <row r="106" spans="1:10" x14ac:dyDescent="0.25">
      <c r="I106" s="72"/>
      <c r="J106" s="7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6"/>
  <sheetViews>
    <sheetView tabSelected="1" topLeftCell="A36" workbookViewId="0">
      <selection activeCell="H61" sqref="H61"/>
    </sheetView>
  </sheetViews>
  <sheetFormatPr defaultRowHeight="15" x14ac:dyDescent="0.25"/>
  <cols>
    <col min="5" max="5" width="18" customWidth="1"/>
    <col min="6" max="6" width="18.42578125" customWidth="1"/>
    <col min="7" max="7" width="15.42578125" customWidth="1"/>
    <col min="8" max="8" width="17" customWidth="1"/>
    <col min="13" max="13" width="10.28515625" bestFit="1" customWidth="1"/>
  </cols>
  <sheetData>
    <row r="1" spans="1:8" ht="21.75" thickBot="1" x14ac:dyDescent="0.4">
      <c r="A1" s="70" t="s">
        <v>154</v>
      </c>
      <c r="B1" s="3"/>
    </row>
    <row r="2" spans="1:8" ht="15.75" thickBot="1" x14ac:dyDescent="0.3">
      <c r="A2" s="4"/>
      <c r="B2" s="5"/>
      <c r="C2" s="5"/>
      <c r="D2" s="5"/>
      <c r="E2" s="5"/>
      <c r="F2" s="6" t="s">
        <v>155</v>
      </c>
      <c r="G2" s="41" t="s">
        <v>97</v>
      </c>
      <c r="H2" s="73" t="s">
        <v>156</v>
      </c>
    </row>
    <row r="3" spans="1:8" ht="19.5" thickTop="1" x14ac:dyDescent="0.3">
      <c r="A3" s="7"/>
      <c r="B3" s="8"/>
      <c r="C3" s="9"/>
      <c r="D3" s="10"/>
      <c r="E3" s="11"/>
      <c r="F3" s="12" t="s">
        <v>105</v>
      </c>
      <c r="G3" s="12" t="s">
        <v>105</v>
      </c>
      <c r="H3" s="74" t="s">
        <v>105</v>
      </c>
    </row>
    <row r="4" spans="1:8" x14ac:dyDescent="0.25">
      <c r="A4" s="13"/>
      <c r="B4" s="14"/>
      <c r="C4" s="15"/>
      <c r="D4" s="16"/>
      <c r="E4" s="17"/>
      <c r="F4" s="18"/>
      <c r="G4" s="18"/>
      <c r="H4" s="75"/>
    </row>
    <row r="5" spans="1:8" ht="15.75" thickBot="1" x14ac:dyDescent="0.3">
      <c r="A5" s="19"/>
      <c r="B5" s="20"/>
      <c r="C5" s="21"/>
      <c r="D5" s="22"/>
      <c r="E5" s="23"/>
      <c r="F5" s="18"/>
      <c r="G5" s="18"/>
      <c r="H5" s="76"/>
    </row>
    <row r="6" spans="1:8" ht="16.5" thickTop="1" thickBot="1" x14ac:dyDescent="0.3">
      <c r="A6" s="24"/>
      <c r="B6" s="25"/>
      <c r="C6" s="26"/>
      <c r="D6" s="26"/>
      <c r="E6" s="27"/>
      <c r="F6" s="28"/>
      <c r="G6" s="28"/>
      <c r="H6" s="28"/>
    </row>
    <row r="7" spans="1:8" ht="18" thickTop="1" thickBot="1" x14ac:dyDescent="0.35">
      <c r="A7" s="29">
        <v>1</v>
      </c>
      <c r="B7" s="77" t="s">
        <v>58</v>
      </c>
      <c r="C7" s="46"/>
      <c r="D7" s="32"/>
      <c r="E7" s="32"/>
      <c r="F7" s="47">
        <f>F8+F9+F10+F11+F13+F12+F14</f>
        <v>408574</v>
      </c>
      <c r="G7" s="47">
        <f t="shared" ref="G7:H7" si="0">G8+G9+G10+G11+G13+G12+G14</f>
        <v>409527</v>
      </c>
      <c r="H7" s="47">
        <f t="shared" si="0"/>
        <v>187096.49</v>
      </c>
    </row>
    <row r="8" spans="1:8" ht="16.5" thickTop="1" thickBot="1" x14ac:dyDescent="0.3">
      <c r="A8" s="29">
        <v>2</v>
      </c>
      <c r="B8" s="78">
        <v>1</v>
      </c>
      <c r="C8" s="56" t="s">
        <v>59</v>
      </c>
      <c r="D8" s="57"/>
      <c r="E8" s="57"/>
      <c r="F8" s="65">
        <v>299227</v>
      </c>
      <c r="G8" s="66">
        <v>299228</v>
      </c>
      <c r="H8" s="55">
        <v>131512.89000000001</v>
      </c>
    </row>
    <row r="9" spans="1:8" ht="16.5" thickTop="1" thickBot="1" x14ac:dyDescent="0.3">
      <c r="A9" s="29">
        <v>3</v>
      </c>
      <c r="B9" s="79">
        <v>2</v>
      </c>
      <c r="C9" s="67" t="s">
        <v>60</v>
      </c>
      <c r="D9" s="57"/>
      <c r="E9" s="57"/>
      <c r="F9" s="68">
        <v>4700</v>
      </c>
      <c r="G9" s="69">
        <v>5652</v>
      </c>
      <c r="H9" s="54">
        <v>4252.6899999999996</v>
      </c>
    </row>
    <row r="10" spans="1:8" ht="16.5" thickTop="1" thickBot="1" x14ac:dyDescent="0.3">
      <c r="A10" s="29">
        <v>4</v>
      </c>
      <c r="B10" s="78">
        <v>3</v>
      </c>
      <c r="C10" s="51" t="s">
        <v>61</v>
      </c>
      <c r="D10" s="52"/>
      <c r="E10" s="53"/>
      <c r="F10" s="50">
        <v>1000</v>
      </c>
      <c r="G10" s="50">
        <v>1000</v>
      </c>
      <c r="H10" s="50">
        <v>403.08</v>
      </c>
    </row>
    <row r="11" spans="1:8" ht="16.5" thickTop="1" thickBot="1" x14ac:dyDescent="0.3">
      <c r="A11" s="29">
        <v>5</v>
      </c>
      <c r="B11" s="78">
        <v>4</v>
      </c>
      <c r="C11" s="51" t="s">
        <v>62</v>
      </c>
      <c r="D11" s="52"/>
      <c r="E11" s="53"/>
      <c r="F11" s="54">
        <v>1200</v>
      </c>
      <c r="G11" s="54">
        <v>1200</v>
      </c>
      <c r="H11" s="54">
        <v>0</v>
      </c>
    </row>
    <row r="12" spans="1:8" ht="16.5" thickTop="1" thickBot="1" x14ac:dyDescent="0.3">
      <c r="A12" s="29">
        <v>6</v>
      </c>
      <c r="B12" s="78">
        <v>5</v>
      </c>
      <c r="C12" s="48" t="s">
        <v>120</v>
      </c>
      <c r="D12" s="151"/>
      <c r="E12" s="53"/>
      <c r="F12" s="50">
        <v>850</v>
      </c>
      <c r="G12" s="50">
        <v>850</v>
      </c>
      <c r="H12" s="50">
        <v>252.93</v>
      </c>
    </row>
    <row r="13" spans="1:8" ht="16.5" thickTop="1" thickBot="1" x14ac:dyDescent="0.3">
      <c r="A13" s="29">
        <v>7</v>
      </c>
      <c r="B13" s="78">
        <v>6</v>
      </c>
      <c r="C13" s="51" t="s">
        <v>133</v>
      </c>
      <c r="D13" s="52"/>
      <c r="E13" s="53"/>
      <c r="F13" s="54">
        <v>1589</v>
      </c>
      <c r="G13" s="54">
        <v>1589</v>
      </c>
      <c r="H13" s="54">
        <v>670.9</v>
      </c>
    </row>
    <row r="14" spans="1:8" ht="16.5" thickTop="1" thickBot="1" x14ac:dyDescent="0.3">
      <c r="A14" s="86">
        <v>8</v>
      </c>
      <c r="B14" s="78">
        <v>7</v>
      </c>
      <c r="C14" s="51" t="s">
        <v>139</v>
      </c>
      <c r="D14" s="52"/>
      <c r="E14" s="53"/>
      <c r="F14" s="54">
        <v>100008</v>
      </c>
      <c r="G14" s="54">
        <v>100008</v>
      </c>
      <c r="H14" s="54">
        <v>50004</v>
      </c>
    </row>
    <row r="15" spans="1:8" ht="16.5" thickTop="1" thickBot="1" x14ac:dyDescent="0.3">
      <c r="A15" s="86">
        <v>8</v>
      </c>
      <c r="B15" s="80" t="s">
        <v>63</v>
      </c>
      <c r="C15" s="30"/>
      <c r="D15" s="31"/>
      <c r="E15" s="31"/>
      <c r="F15" s="42">
        <f>F16</f>
        <v>5000</v>
      </c>
      <c r="G15" s="42">
        <f t="shared" ref="G15:H15" si="1">G16</f>
        <v>5000</v>
      </c>
      <c r="H15" s="42">
        <f t="shared" si="1"/>
        <v>570.4</v>
      </c>
    </row>
    <row r="16" spans="1:8" ht="16.5" thickTop="1" thickBot="1" x14ac:dyDescent="0.3">
      <c r="A16" s="29">
        <v>9</v>
      </c>
      <c r="B16" s="81">
        <v>1</v>
      </c>
      <c r="C16" s="48" t="s">
        <v>64</v>
      </c>
      <c r="D16" s="49"/>
      <c r="E16" s="49"/>
      <c r="F16" s="50">
        <v>5000</v>
      </c>
      <c r="G16" s="50">
        <v>5000</v>
      </c>
      <c r="H16" s="50">
        <v>570.4</v>
      </c>
    </row>
    <row r="17" spans="1:13" ht="16.5" thickTop="1" thickBot="1" x14ac:dyDescent="0.3">
      <c r="A17" s="90">
        <v>10</v>
      </c>
      <c r="B17" s="82" t="s">
        <v>65</v>
      </c>
      <c r="C17" s="30"/>
      <c r="D17" s="31"/>
      <c r="E17" s="31"/>
      <c r="F17" s="42">
        <f>F18+F19+F20+F21+F22</f>
        <v>31700</v>
      </c>
      <c r="G17" s="42">
        <f t="shared" ref="G17:H17" si="2">G18+G19+G20+G21+G22</f>
        <v>32900</v>
      </c>
      <c r="H17" s="42">
        <f t="shared" si="2"/>
        <v>1941.5100000000002</v>
      </c>
    </row>
    <row r="18" spans="1:13" ht="16.5" thickTop="1" thickBot="1" x14ac:dyDescent="0.3">
      <c r="A18" s="87">
        <v>11</v>
      </c>
      <c r="B18" s="81">
        <v>1</v>
      </c>
      <c r="C18" s="56" t="s">
        <v>66</v>
      </c>
      <c r="D18" s="57"/>
      <c r="E18" s="57"/>
      <c r="F18" s="50">
        <v>5300</v>
      </c>
      <c r="G18" s="50">
        <v>5300</v>
      </c>
      <c r="H18" s="50">
        <v>284.66000000000003</v>
      </c>
    </row>
    <row r="19" spans="1:13" ht="16.5" thickTop="1" thickBot="1" x14ac:dyDescent="0.3">
      <c r="A19" s="87">
        <v>12</v>
      </c>
      <c r="B19" s="81">
        <v>2</v>
      </c>
      <c r="C19" s="58" t="s">
        <v>67</v>
      </c>
      <c r="D19" s="59"/>
      <c r="E19" s="60"/>
      <c r="F19" s="50">
        <v>25000</v>
      </c>
      <c r="G19" s="50">
        <v>25000</v>
      </c>
      <c r="H19" s="50">
        <v>410</v>
      </c>
    </row>
    <row r="20" spans="1:13" ht="16.5" thickTop="1" thickBot="1" x14ac:dyDescent="0.3">
      <c r="A20" s="87">
        <v>13</v>
      </c>
      <c r="B20" s="81">
        <v>4</v>
      </c>
      <c r="C20" s="58" t="s">
        <v>68</v>
      </c>
      <c r="D20" s="59"/>
      <c r="E20" s="60"/>
      <c r="F20" s="50">
        <v>1400</v>
      </c>
      <c r="G20" s="50">
        <v>1400</v>
      </c>
      <c r="H20" s="50">
        <v>29.1</v>
      </c>
    </row>
    <row r="21" spans="1:13" ht="16.5" thickTop="1" thickBot="1" x14ac:dyDescent="0.3">
      <c r="A21" s="87">
        <v>14</v>
      </c>
      <c r="B21" s="81">
        <v>5</v>
      </c>
      <c r="C21" s="58" t="s">
        <v>140</v>
      </c>
      <c r="D21" s="59"/>
      <c r="E21" s="60"/>
      <c r="F21" s="50">
        <v>0</v>
      </c>
      <c r="G21" s="50">
        <v>1200</v>
      </c>
      <c r="H21" s="50">
        <v>1199.8499999999999</v>
      </c>
    </row>
    <row r="22" spans="1:13" ht="16.5" thickTop="1" thickBot="1" x14ac:dyDescent="0.3">
      <c r="A22" s="87"/>
      <c r="B22" s="81">
        <v>6</v>
      </c>
      <c r="C22" s="58" t="s">
        <v>157</v>
      </c>
      <c r="D22" s="59"/>
      <c r="E22" s="60"/>
      <c r="F22" s="50">
        <v>0</v>
      </c>
      <c r="G22" s="50">
        <v>0</v>
      </c>
      <c r="H22" s="50">
        <v>17.899999999999999</v>
      </c>
    </row>
    <row r="23" spans="1:13" ht="16.5" thickTop="1" thickBot="1" x14ac:dyDescent="0.3">
      <c r="A23" s="87">
        <v>15</v>
      </c>
      <c r="B23" s="82" t="s">
        <v>69</v>
      </c>
      <c r="C23" s="30"/>
      <c r="D23" s="31"/>
      <c r="E23" s="32"/>
      <c r="F23" s="43">
        <f>F24+F25+F26+F27+F28+F29+F30+F31+F32+F33+F34+F35+F36+F37+F38+F39+F40+F41+F42+F43</f>
        <v>223995</v>
      </c>
      <c r="G23" s="43">
        <f>G24+G25+G26+G27+G28+G29+G30+G31+G32+G33+G34+G35+G36+G37+G38+G39+G40+G41+G42+G43</f>
        <v>248785</v>
      </c>
      <c r="H23" s="43">
        <f>H24+H25+H26+H27+H28+H29+H30+H31+H32+H33+H34+H35+H36+H37+H38+H39+H40+H41+H42+H43</f>
        <v>91613.07</v>
      </c>
      <c r="L23" s="72"/>
      <c r="M23" s="72"/>
    </row>
    <row r="24" spans="1:13" ht="16.5" thickTop="1" thickBot="1" x14ac:dyDescent="0.3">
      <c r="A24" s="87">
        <v>16</v>
      </c>
      <c r="B24" s="81">
        <v>1</v>
      </c>
      <c r="C24" s="58" t="s">
        <v>70</v>
      </c>
      <c r="D24" s="59"/>
      <c r="E24" s="60"/>
      <c r="F24" s="50">
        <v>3679</v>
      </c>
      <c r="G24" s="50">
        <v>3679</v>
      </c>
      <c r="H24" s="50">
        <v>1845.47</v>
      </c>
    </row>
    <row r="25" spans="1:13" ht="16.5" thickTop="1" thickBot="1" x14ac:dyDescent="0.3">
      <c r="A25" s="87">
        <v>17</v>
      </c>
      <c r="B25" s="83">
        <v>2</v>
      </c>
      <c r="C25" s="61" t="s">
        <v>71</v>
      </c>
      <c r="D25" s="62"/>
      <c r="E25" s="63"/>
      <c r="F25" s="54">
        <v>14254</v>
      </c>
      <c r="G25" s="54">
        <v>15163</v>
      </c>
      <c r="H25" s="54">
        <v>15571.49</v>
      </c>
    </row>
    <row r="26" spans="1:13" ht="16.5" thickTop="1" thickBot="1" x14ac:dyDescent="0.3">
      <c r="A26" s="87">
        <v>18</v>
      </c>
      <c r="B26" s="81">
        <v>3</v>
      </c>
      <c r="C26" s="58" t="s">
        <v>72</v>
      </c>
      <c r="D26" s="59"/>
      <c r="E26" s="60"/>
      <c r="F26" s="50">
        <v>665</v>
      </c>
      <c r="G26" s="50">
        <v>668</v>
      </c>
      <c r="H26" s="50">
        <v>409.11</v>
      </c>
    </row>
    <row r="27" spans="1:13" ht="16.5" thickTop="1" thickBot="1" x14ac:dyDescent="0.3">
      <c r="A27" s="89">
        <v>19</v>
      </c>
      <c r="B27" s="81">
        <v>4</v>
      </c>
      <c r="C27" s="58" t="s">
        <v>73</v>
      </c>
      <c r="D27" s="59"/>
      <c r="E27" s="60"/>
      <c r="F27" s="50">
        <v>2000</v>
      </c>
      <c r="G27" s="50">
        <v>2000</v>
      </c>
      <c r="H27" s="50">
        <v>503.06</v>
      </c>
    </row>
    <row r="28" spans="1:13" ht="16.5" thickTop="1" thickBot="1" x14ac:dyDescent="0.3">
      <c r="A28" s="29">
        <v>20</v>
      </c>
      <c r="B28" s="84">
        <v>5</v>
      </c>
      <c r="C28" s="58" t="s">
        <v>74</v>
      </c>
      <c r="D28" s="59"/>
      <c r="E28" s="60"/>
      <c r="F28" s="50">
        <v>44000</v>
      </c>
      <c r="G28" s="50">
        <v>44000</v>
      </c>
      <c r="H28" s="50">
        <v>26407.61</v>
      </c>
    </row>
    <row r="29" spans="1:13" ht="16.5" thickTop="1" thickBot="1" x14ac:dyDescent="0.3">
      <c r="A29" s="90">
        <v>21</v>
      </c>
      <c r="B29" s="81">
        <v>6</v>
      </c>
      <c r="C29" s="58" t="s">
        <v>75</v>
      </c>
      <c r="D29" s="59"/>
      <c r="E29" s="60"/>
      <c r="F29" s="50">
        <v>1000</v>
      </c>
      <c r="G29" s="50">
        <v>1000</v>
      </c>
      <c r="H29" s="50">
        <v>61.16</v>
      </c>
    </row>
    <row r="30" spans="1:13" ht="16.5" thickTop="1" thickBot="1" x14ac:dyDescent="0.3">
      <c r="A30" s="87">
        <v>22</v>
      </c>
      <c r="B30" s="81">
        <v>7</v>
      </c>
      <c r="C30" s="58" t="s">
        <v>76</v>
      </c>
      <c r="D30" s="59"/>
      <c r="E30" s="60"/>
      <c r="F30" s="50">
        <v>12000</v>
      </c>
      <c r="G30" s="50">
        <v>12000</v>
      </c>
      <c r="H30" s="50">
        <v>4121.0200000000004</v>
      </c>
    </row>
    <row r="31" spans="1:13" ht="16.5" thickTop="1" thickBot="1" x14ac:dyDescent="0.3">
      <c r="A31" s="87">
        <v>23</v>
      </c>
      <c r="B31" s="81">
        <v>8</v>
      </c>
      <c r="C31" s="51" t="s">
        <v>77</v>
      </c>
      <c r="D31" s="52"/>
      <c r="E31" s="60"/>
      <c r="F31" s="50">
        <v>188</v>
      </c>
      <c r="G31" s="50">
        <v>188</v>
      </c>
      <c r="H31" s="50">
        <v>0</v>
      </c>
    </row>
    <row r="32" spans="1:13" ht="16.5" thickTop="1" thickBot="1" x14ac:dyDescent="0.3">
      <c r="A32" s="87">
        <v>24</v>
      </c>
      <c r="B32" s="81">
        <v>9</v>
      </c>
      <c r="C32" s="58" t="s">
        <v>98</v>
      </c>
      <c r="D32" s="59"/>
      <c r="E32" s="60"/>
      <c r="F32" s="50">
        <v>3500</v>
      </c>
      <c r="G32" s="50">
        <v>3500</v>
      </c>
      <c r="H32" s="50">
        <v>3454.4</v>
      </c>
    </row>
    <row r="33" spans="1:9" ht="16.5" thickTop="1" thickBot="1" x14ac:dyDescent="0.3">
      <c r="A33" s="87">
        <v>25</v>
      </c>
      <c r="B33" s="81">
        <v>10</v>
      </c>
      <c r="C33" s="51" t="s">
        <v>78</v>
      </c>
      <c r="D33" s="52"/>
      <c r="E33" s="60"/>
      <c r="F33" s="64">
        <v>42909</v>
      </c>
      <c r="G33" s="64">
        <v>61334</v>
      </c>
      <c r="H33" s="64">
        <v>11925.83</v>
      </c>
    </row>
    <row r="34" spans="1:9" ht="16.5" thickTop="1" thickBot="1" x14ac:dyDescent="0.3">
      <c r="A34" s="87">
        <v>26</v>
      </c>
      <c r="B34" s="81">
        <v>11</v>
      </c>
      <c r="C34" s="58" t="s">
        <v>79</v>
      </c>
      <c r="D34" s="59"/>
      <c r="E34" s="60"/>
      <c r="F34" s="64">
        <v>2650</v>
      </c>
      <c r="G34" s="64">
        <v>2650</v>
      </c>
      <c r="H34" s="64">
        <v>808.7</v>
      </c>
    </row>
    <row r="35" spans="1:9" ht="16.5" thickTop="1" thickBot="1" x14ac:dyDescent="0.3">
      <c r="A35" s="87">
        <v>27</v>
      </c>
      <c r="B35" s="81">
        <v>12</v>
      </c>
      <c r="C35" s="51" t="s">
        <v>80</v>
      </c>
      <c r="D35" s="52"/>
      <c r="E35" s="60"/>
      <c r="F35" s="50">
        <v>7700</v>
      </c>
      <c r="G35" s="50">
        <v>8100</v>
      </c>
      <c r="H35" s="50">
        <v>4067.79</v>
      </c>
    </row>
    <row r="36" spans="1:9" ht="16.5" thickTop="1" thickBot="1" x14ac:dyDescent="0.3">
      <c r="A36" s="88">
        <v>28</v>
      </c>
      <c r="B36" s="81">
        <v>13</v>
      </c>
      <c r="C36" s="58" t="s">
        <v>81</v>
      </c>
      <c r="D36" s="59"/>
      <c r="E36" s="60"/>
      <c r="F36" s="50">
        <v>31350</v>
      </c>
      <c r="G36" s="50">
        <v>31350</v>
      </c>
      <c r="H36" s="50">
        <v>12286.93</v>
      </c>
    </row>
    <row r="37" spans="1:9" ht="16.5" thickTop="1" thickBot="1" x14ac:dyDescent="0.3">
      <c r="A37" s="87">
        <v>29</v>
      </c>
      <c r="B37" s="83">
        <v>15</v>
      </c>
      <c r="C37" s="71" t="s">
        <v>113</v>
      </c>
      <c r="D37" s="62"/>
      <c r="E37" s="148"/>
      <c r="F37" s="149">
        <v>3500</v>
      </c>
      <c r="G37" s="149">
        <v>3500</v>
      </c>
      <c r="H37" s="149">
        <v>580.1</v>
      </c>
    </row>
    <row r="38" spans="1:9" ht="16.5" thickTop="1" thickBot="1" x14ac:dyDescent="0.3">
      <c r="A38" s="87">
        <v>30</v>
      </c>
      <c r="B38" s="83">
        <v>17</v>
      </c>
      <c r="C38" s="71" t="s">
        <v>104</v>
      </c>
      <c r="D38" s="62"/>
      <c r="E38" s="63"/>
      <c r="F38" s="54">
        <v>552</v>
      </c>
      <c r="G38" s="54">
        <v>1052</v>
      </c>
      <c r="H38" s="54">
        <v>343.78</v>
      </c>
    </row>
    <row r="39" spans="1:9" ht="16.5" thickTop="1" thickBot="1" x14ac:dyDescent="0.3">
      <c r="A39" s="87">
        <v>31</v>
      </c>
      <c r="B39" s="83">
        <v>19</v>
      </c>
      <c r="C39" s="71" t="s">
        <v>114</v>
      </c>
      <c r="D39" s="62"/>
      <c r="E39" s="63"/>
      <c r="F39" s="54">
        <v>4000</v>
      </c>
      <c r="G39" s="54">
        <v>4000</v>
      </c>
      <c r="H39" s="54">
        <v>1454.11</v>
      </c>
      <c r="I39" s="167"/>
    </row>
    <row r="40" spans="1:9" ht="16.5" thickTop="1" thickBot="1" x14ac:dyDescent="0.3">
      <c r="A40" s="87">
        <v>32</v>
      </c>
      <c r="B40" s="83">
        <v>20</v>
      </c>
      <c r="C40" s="71" t="s">
        <v>128</v>
      </c>
      <c r="D40" s="62"/>
      <c r="E40" s="63"/>
      <c r="F40" s="54">
        <v>34</v>
      </c>
      <c r="G40" s="54">
        <v>34</v>
      </c>
      <c r="H40" s="54">
        <v>0</v>
      </c>
    </row>
    <row r="41" spans="1:9" ht="16.5" thickTop="1" thickBot="1" x14ac:dyDescent="0.3">
      <c r="A41" s="87"/>
      <c r="B41" s="83">
        <v>22</v>
      </c>
      <c r="C41" s="71" t="s">
        <v>130</v>
      </c>
      <c r="D41" s="62"/>
      <c r="E41" s="63"/>
      <c r="F41" s="54">
        <v>50000</v>
      </c>
      <c r="G41" s="54">
        <v>50000</v>
      </c>
      <c r="H41" s="54">
        <v>6104.03</v>
      </c>
    </row>
    <row r="42" spans="1:9" ht="16.5" thickTop="1" thickBot="1" x14ac:dyDescent="0.3">
      <c r="A42" s="87"/>
      <c r="B42" s="83">
        <v>23</v>
      </c>
      <c r="C42" s="71" t="s">
        <v>131</v>
      </c>
      <c r="D42" s="62"/>
      <c r="E42" s="63"/>
      <c r="F42" s="54">
        <v>14</v>
      </c>
      <c r="G42" s="54">
        <v>17</v>
      </c>
      <c r="H42" s="54">
        <v>0</v>
      </c>
    </row>
    <row r="43" spans="1:9" ht="16.5" thickTop="1" thickBot="1" x14ac:dyDescent="0.3">
      <c r="A43" s="87"/>
      <c r="B43" s="83">
        <v>30</v>
      </c>
      <c r="C43" s="71" t="s">
        <v>158</v>
      </c>
      <c r="D43" s="62"/>
      <c r="E43" s="63"/>
      <c r="F43" s="54">
        <v>0</v>
      </c>
      <c r="G43" s="54">
        <v>4550</v>
      </c>
      <c r="H43" s="54">
        <v>1668.48</v>
      </c>
    </row>
    <row r="44" spans="1:9" ht="16.5" thickTop="1" thickBot="1" x14ac:dyDescent="0.3">
      <c r="A44" s="87">
        <v>33</v>
      </c>
      <c r="B44" s="82" t="s">
        <v>82</v>
      </c>
      <c r="C44" s="30"/>
      <c r="D44" s="33"/>
      <c r="E44" s="33"/>
      <c r="F44" s="42">
        <f t="shared" ref="F44:H44" si="3">F45</f>
        <v>3500</v>
      </c>
      <c r="G44" s="42">
        <f t="shared" si="3"/>
        <v>6650</v>
      </c>
      <c r="H44" s="42">
        <f t="shared" si="3"/>
        <v>521.12</v>
      </c>
    </row>
    <row r="45" spans="1:9" ht="16.5" thickTop="1" thickBot="1" x14ac:dyDescent="0.3">
      <c r="A45" s="87">
        <v>34</v>
      </c>
      <c r="B45" s="81">
        <v>1</v>
      </c>
      <c r="C45" s="51" t="s">
        <v>83</v>
      </c>
      <c r="D45" s="52"/>
      <c r="E45" s="53"/>
      <c r="F45" s="50">
        <v>3500</v>
      </c>
      <c r="G45" s="50">
        <v>6650</v>
      </c>
      <c r="H45" s="50">
        <v>521.12</v>
      </c>
    </row>
    <row r="46" spans="1:9" ht="16.5" thickTop="1" thickBot="1" x14ac:dyDescent="0.3">
      <c r="A46" s="29">
        <v>35</v>
      </c>
      <c r="B46" s="80" t="s">
        <v>84</v>
      </c>
      <c r="C46" s="34"/>
      <c r="D46" s="35"/>
      <c r="E46" s="36"/>
      <c r="F46" s="42">
        <f t="shared" ref="F46:H46" si="4">F47+F48+F49</f>
        <v>2600</v>
      </c>
      <c r="G46" s="42">
        <f t="shared" si="4"/>
        <v>3025</v>
      </c>
      <c r="H46" s="42">
        <f t="shared" si="4"/>
        <v>817.97</v>
      </c>
    </row>
    <row r="47" spans="1:9" ht="16.5" thickTop="1" thickBot="1" x14ac:dyDescent="0.3">
      <c r="A47" s="29">
        <v>36</v>
      </c>
      <c r="B47" s="78">
        <v>1</v>
      </c>
      <c r="C47" s="51" t="s">
        <v>85</v>
      </c>
      <c r="D47" s="52"/>
      <c r="E47" s="60"/>
      <c r="F47" s="50">
        <v>200</v>
      </c>
      <c r="G47" s="50">
        <v>625</v>
      </c>
      <c r="H47" s="50">
        <v>617.77</v>
      </c>
    </row>
    <row r="48" spans="1:9" ht="16.5" thickTop="1" thickBot="1" x14ac:dyDescent="0.3">
      <c r="A48" s="29">
        <v>37</v>
      </c>
      <c r="B48" s="78">
        <v>2</v>
      </c>
      <c r="C48" s="51" t="s">
        <v>86</v>
      </c>
      <c r="D48" s="52"/>
      <c r="E48" s="60"/>
      <c r="F48" s="50">
        <v>2100</v>
      </c>
      <c r="G48" s="50">
        <v>2100</v>
      </c>
      <c r="H48" s="50">
        <v>3</v>
      </c>
    </row>
    <row r="49" spans="1:13" ht="16.5" thickTop="1" thickBot="1" x14ac:dyDescent="0.3">
      <c r="A49" s="29">
        <v>38</v>
      </c>
      <c r="B49" s="78">
        <v>3</v>
      </c>
      <c r="C49" s="58" t="s">
        <v>87</v>
      </c>
      <c r="D49" s="59"/>
      <c r="E49" s="60"/>
      <c r="F49" s="50">
        <v>300</v>
      </c>
      <c r="G49" s="50">
        <v>300</v>
      </c>
      <c r="H49" s="50">
        <v>197.2</v>
      </c>
    </row>
    <row r="50" spans="1:13" ht="16.5" thickTop="1" thickBot="1" x14ac:dyDescent="0.3">
      <c r="A50" s="29">
        <v>39</v>
      </c>
      <c r="B50" s="80" t="s">
        <v>88</v>
      </c>
      <c r="C50" s="34"/>
      <c r="D50" s="37"/>
      <c r="E50" s="38"/>
      <c r="F50" s="42">
        <f>F51+F52+F53+F54</f>
        <v>30441</v>
      </c>
      <c r="G50" s="42">
        <f t="shared" ref="G50:H50" si="5">G51+G52+G53+G54</f>
        <v>30441</v>
      </c>
      <c r="H50" s="42">
        <f t="shared" si="5"/>
        <v>2307.19</v>
      </c>
    </row>
    <row r="51" spans="1:13" ht="16.5" thickTop="1" thickBot="1" x14ac:dyDescent="0.3">
      <c r="A51" s="29">
        <v>40</v>
      </c>
      <c r="B51" s="78">
        <v>1</v>
      </c>
      <c r="C51" s="58" t="s">
        <v>89</v>
      </c>
      <c r="D51" s="59"/>
      <c r="E51" s="60"/>
      <c r="F51" s="50">
        <v>8600</v>
      </c>
      <c r="G51" s="50">
        <v>8600</v>
      </c>
      <c r="H51" s="50">
        <v>411.57</v>
      </c>
    </row>
    <row r="52" spans="1:13" ht="16.5" thickTop="1" thickBot="1" x14ac:dyDescent="0.3">
      <c r="A52" s="29">
        <v>41</v>
      </c>
      <c r="B52" s="78">
        <v>2</v>
      </c>
      <c r="C52" s="58" t="s">
        <v>90</v>
      </c>
      <c r="D52" s="59"/>
      <c r="E52" s="60"/>
      <c r="F52" s="50">
        <v>1400</v>
      </c>
      <c r="G52" s="50">
        <v>1400</v>
      </c>
      <c r="H52" s="50">
        <v>830.83</v>
      </c>
    </row>
    <row r="53" spans="1:13" ht="16.5" thickTop="1" thickBot="1" x14ac:dyDescent="0.3">
      <c r="A53" s="29">
        <v>42</v>
      </c>
      <c r="B53" s="78">
        <v>3</v>
      </c>
      <c r="C53" s="58" t="s">
        <v>91</v>
      </c>
      <c r="D53" s="59"/>
      <c r="E53" s="60"/>
      <c r="F53" s="50">
        <v>4500</v>
      </c>
      <c r="G53" s="50">
        <v>4500</v>
      </c>
      <c r="H53" s="50">
        <v>116.18</v>
      </c>
      <c r="I53" s="166"/>
    </row>
    <row r="54" spans="1:13" ht="16.5" thickTop="1" thickBot="1" x14ac:dyDescent="0.3">
      <c r="A54" s="29">
        <v>43</v>
      </c>
      <c r="B54" s="78">
        <v>4</v>
      </c>
      <c r="C54" s="58" t="s">
        <v>100</v>
      </c>
      <c r="D54" s="59"/>
      <c r="E54" s="60"/>
      <c r="F54" s="50">
        <v>15941</v>
      </c>
      <c r="G54" s="50">
        <v>15941</v>
      </c>
      <c r="H54" s="50">
        <v>948.61</v>
      </c>
    </row>
    <row r="55" spans="1:13" ht="16.5" thickTop="1" thickBot="1" x14ac:dyDescent="0.3">
      <c r="A55" s="29">
        <v>44</v>
      </c>
      <c r="B55" s="153" t="s">
        <v>92</v>
      </c>
      <c r="C55" s="154"/>
      <c r="D55" s="155"/>
      <c r="E55" s="156"/>
      <c r="F55" s="44">
        <f>F56+F59+F61+F62+F60+F63+F57+F58+F64</f>
        <v>924620</v>
      </c>
      <c r="G55" s="44">
        <f t="shared" ref="G55:H55" si="6">G56+G59+G61+G62+G60+G63+G57+G58+G64</f>
        <v>1014394</v>
      </c>
      <c r="H55" s="44">
        <f t="shared" si="6"/>
        <v>434881.7</v>
      </c>
    </row>
    <row r="56" spans="1:13" ht="16.5" thickTop="1" thickBot="1" x14ac:dyDescent="0.3">
      <c r="A56" s="29">
        <v>45</v>
      </c>
      <c r="B56" s="157">
        <v>1</v>
      </c>
      <c r="C56" s="158" t="s">
        <v>93</v>
      </c>
      <c r="D56" s="159"/>
      <c r="E56" s="160"/>
      <c r="F56" s="64">
        <v>635679</v>
      </c>
      <c r="G56" s="64">
        <v>721694</v>
      </c>
      <c r="H56" s="64">
        <v>322530.46999999997</v>
      </c>
    </row>
    <row r="57" spans="1:13" ht="16.5" thickTop="1" thickBot="1" x14ac:dyDescent="0.3">
      <c r="A57" s="29">
        <v>46</v>
      </c>
      <c r="B57" s="85" t="s">
        <v>115</v>
      </c>
      <c r="C57" s="58" t="s">
        <v>99</v>
      </c>
      <c r="D57" s="59"/>
      <c r="E57" s="60"/>
      <c r="F57" s="64">
        <v>7763</v>
      </c>
      <c r="G57" s="64">
        <v>7552</v>
      </c>
      <c r="H57" s="64">
        <v>4318.7</v>
      </c>
      <c r="K57" s="72"/>
      <c r="M57" s="152"/>
    </row>
    <row r="58" spans="1:13" ht="16.5" thickTop="1" thickBot="1" x14ac:dyDescent="0.3">
      <c r="A58" s="29">
        <v>47</v>
      </c>
      <c r="B58" s="78" t="s">
        <v>116</v>
      </c>
      <c r="C58" s="58" t="s">
        <v>121</v>
      </c>
      <c r="D58" s="59"/>
      <c r="E58" s="60"/>
      <c r="F58" s="64">
        <v>8598</v>
      </c>
      <c r="G58" s="64">
        <v>8598</v>
      </c>
      <c r="H58" s="64">
        <v>2009.58</v>
      </c>
    </row>
    <row r="59" spans="1:13" ht="16.5" thickTop="1" thickBot="1" x14ac:dyDescent="0.3">
      <c r="A59" s="29">
        <v>48</v>
      </c>
      <c r="B59" s="78">
        <v>2</v>
      </c>
      <c r="C59" s="58" t="s">
        <v>94</v>
      </c>
      <c r="D59" s="59"/>
      <c r="E59" s="60"/>
      <c r="F59" s="64">
        <v>125418</v>
      </c>
      <c r="G59" s="64">
        <v>125418</v>
      </c>
      <c r="H59" s="64">
        <v>41409.300000000003</v>
      </c>
    </row>
    <row r="60" spans="1:13" ht="16.5" thickTop="1" thickBot="1" x14ac:dyDescent="0.3">
      <c r="A60" s="29">
        <v>49</v>
      </c>
      <c r="B60" s="78" t="s">
        <v>117</v>
      </c>
      <c r="C60" s="58" t="s">
        <v>101</v>
      </c>
      <c r="D60" s="59"/>
      <c r="E60" s="60"/>
      <c r="F60" s="64">
        <v>4075</v>
      </c>
      <c r="G60" s="64">
        <v>3800</v>
      </c>
      <c r="H60" s="64">
        <v>943.69</v>
      </c>
    </row>
    <row r="61" spans="1:13" ht="16.5" thickTop="1" thickBot="1" x14ac:dyDescent="0.3">
      <c r="A61" s="29">
        <v>50</v>
      </c>
      <c r="B61" s="78">
        <v>3</v>
      </c>
      <c r="C61" s="58" t="s">
        <v>95</v>
      </c>
      <c r="D61" s="59"/>
      <c r="E61" s="60"/>
      <c r="F61" s="64">
        <v>94563</v>
      </c>
      <c r="G61" s="64">
        <v>98808</v>
      </c>
      <c r="H61" s="64">
        <v>43752.23</v>
      </c>
    </row>
    <row r="62" spans="1:13" ht="16.5" thickTop="1" thickBot="1" x14ac:dyDescent="0.3">
      <c r="A62" s="29">
        <v>51</v>
      </c>
      <c r="B62" s="78" t="s">
        <v>118</v>
      </c>
      <c r="C62" s="58" t="s">
        <v>102</v>
      </c>
      <c r="D62" s="59"/>
      <c r="E62" s="60"/>
      <c r="F62" s="64">
        <v>30000</v>
      </c>
      <c r="G62" s="64">
        <v>30000</v>
      </c>
      <c r="H62" s="64">
        <v>11526.2</v>
      </c>
    </row>
    <row r="63" spans="1:13" ht="16.5" thickTop="1" thickBot="1" x14ac:dyDescent="0.3">
      <c r="A63" s="29">
        <v>52</v>
      </c>
      <c r="B63" s="78" t="s">
        <v>119</v>
      </c>
      <c r="C63" s="58" t="s">
        <v>103</v>
      </c>
      <c r="D63" s="59"/>
      <c r="E63" s="60"/>
      <c r="F63" s="64">
        <v>216</v>
      </c>
      <c r="G63" s="64">
        <v>216</v>
      </c>
      <c r="H63" s="64">
        <v>83</v>
      </c>
    </row>
    <row r="64" spans="1:13" ht="16.5" thickTop="1" thickBot="1" x14ac:dyDescent="0.3">
      <c r="A64" s="29">
        <v>53</v>
      </c>
      <c r="B64" s="78">
        <v>43</v>
      </c>
      <c r="C64" s="58" t="s">
        <v>132</v>
      </c>
      <c r="D64" s="59"/>
      <c r="E64" s="60"/>
      <c r="F64" s="64">
        <v>18308</v>
      </c>
      <c r="G64" s="64">
        <v>18308</v>
      </c>
      <c r="H64" s="64">
        <v>8308.5300000000007</v>
      </c>
    </row>
    <row r="65" spans="1:13" ht="17.25" thickTop="1" thickBot="1" x14ac:dyDescent="0.3">
      <c r="A65" s="150">
        <v>56</v>
      </c>
      <c r="B65" s="39"/>
      <c r="C65" s="40" t="s">
        <v>96</v>
      </c>
      <c r="D65" s="40"/>
      <c r="E65" s="40"/>
      <c r="F65" s="45">
        <f>F55+F50+F46+F44+F23+F17+F15+F7</f>
        <v>1630430</v>
      </c>
      <c r="G65" s="45">
        <f>G55+G50+G46+G44+G23+G17+G15+G7</f>
        <v>1750722</v>
      </c>
      <c r="H65" s="45">
        <f>H55+H50+H46+H44+H23+H17+H15+H7</f>
        <v>719749.45000000007</v>
      </c>
      <c r="L65" s="72"/>
      <c r="M65" s="72"/>
    </row>
    <row r="66" spans="1:13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 podľa programov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BUBLÁKOVÁ Dana</cp:lastModifiedBy>
  <cp:lastPrinted>2020-08-25T06:42:48Z</cp:lastPrinted>
  <dcterms:created xsi:type="dcterms:W3CDTF">2013-08-27T08:11:42Z</dcterms:created>
  <dcterms:modified xsi:type="dcterms:W3CDTF">2020-11-23T12:26:48Z</dcterms:modified>
</cp:coreProperties>
</file>