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55" windowHeight="7875" firstSheet="3" activeTab="3"/>
  </bookViews>
  <sheets>
    <sheet name="Hárok2" sheetId="1" state="hidden" r:id="rId1"/>
    <sheet name="Hárok3" sheetId="2" state="hidden" r:id="rId2"/>
    <sheet name="príjmy" sheetId="3" r:id="rId3"/>
    <sheet name="Program 1" sheetId="4" r:id="rId4"/>
    <sheet name="Program 2" sheetId="5" r:id="rId5"/>
    <sheet name="Program 3" sheetId="6" r:id="rId6"/>
    <sheet name="Program 4" sheetId="7" r:id="rId7"/>
    <sheet name="Program 5" sheetId="8" r:id="rId8"/>
    <sheet name="Program 6" sheetId="9" r:id="rId9"/>
    <sheet name="Program 7" sheetId="10" r:id="rId10"/>
    <sheet name="Program 8" sheetId="11" r:id="rId11"/>
    <sheet name="Výdavky spolu" sheetId="12" r:id="rId12"/>
    <sheet name="Hárok1" sheetId="13" r:id="rId13"/>
  </sheets>
  <externalReferences>
    <externalReference r:id="rId16"/>
    <externalReference r:id="rId17"/>
  </externalReferences>
  <definedNames/>
  <calcPr fullCalcOnLoad="1"/>
</workbook>
</file>

<file path=xl/comments3.xml><?xml version="1.0" encoding="utf-8"?>
<comments xmlns="http://schemas.openxmlformats.org/spreadsheetml/2006/main">
  <authors>
    <author>office</author>
  </authors>
  <commentList>
    <comment ref="A27" authorId="0">
      <text>
        <r>
          <rPr>
            <b/>
            <sz val="8"/>
            <rFont val="Tahoma"/>
            <family val="2"/>
          </rPr>
          <t>office:</t>
        </r>
        <r>
          <rPr>
            <sz val="8"/>
            <rFont val="Tahoma"/>
            <family val="2"/>
          </rPr>
          <t xml:space="preserve">
</t>
        </r>
      </text>
    </comment>
    <comment ref="H89" authorId="0">
      <text>
        <r>
          <rPr>
            <b/>
            <sz val="8"/>
            <rFont val="Tahoma"/>
            <family val="2"/>
          </rPr>
          <t>office:</t>
        </r>
        <r>
          <rPr>
            <sz val="8"/>
            <rFont val="Tahoma"/>
            <family val="2"/>
          </rPr>
          <t xml:space="preserve">
</t>
        </r>
      </text>
    </comment>
    <comment ref="I89" authorId="0">
      <text>
        <r>
          <rPr>
            <b/>
            <sz val="8"/>
            <rFont val="Tahoma"/>
            <family val="2"/>
          </rPr>
          <t>office:</t>
        </r>
        <r>
          <rPr>
            <sz val="8"/>
            <rFont val="Tahoma"/>
            <family val="2"/>
          </rPr>
          <t xml:space="preserve">
</t>
        </r>
      </text>
    </comment>
    <comment ref="J89" authorId="0">
      <text>
        <r>
          <rPr>
            <b/>
            <sz val="8"/>
            <rFont val="Tahoma"/>
            <family val="2"/>
          </rPr>
          <t>office:</t>
        </r>
        <r>
          <rPr>
            <sz val="8"/>
            <rFont val="Tahoma"/>
            <family val="2"/>
          </rPr>
          <t xml:space="preserve">
</t>
        </r>
      </text>
    </comment>
    <comment ref="F89" authorId="0">
      <text>
        <r>
          <rPr>
            <b/>
            <sz val="8"/>
            <rFont val="Tahoma"/>
            <family val="2"/>
          </rPr>
          <t>office:</t>
        </r>
        <r>
          <rPr>
            <sz val="8"/>
            <rFont val="Tahoma"/>
            <family val="2"/>
          </rPr>
          <t xml:space="preserve">
</t>
        </r>
      </text>
    </comment>
    <comment ref="G89" authorId="0">
      <text>
        <r>
          <rPr>
            <b/>
            <sz val="8"/>
            <rFont val="Tahoma"/>
            <family val="2"/>
          </rPr>
          <t>office: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<sst xmlns="http://schemas.openxmlformats.org/spreadsheetml/2006/main" count="1116" uniqueCount="396">
  <si>
    <t>Vysielacie a vydavateľské služby</t>
  </si>
  <si>
    <t>Ostatné kultúrne služby</t>
  </si>
  <si>
    <t>Rekreačné a šport.služby</t>
  </si>
  <si>
    <t>Transakcie verejného dlhu</t>
  </si>
  <si>
    <t>Obce - hlásenie pobytu občanov a reg.obyv.</t>
  </si>
  <si>
    <t xml:space="preserve">Rekreačné a šport.služby </t>
  </si>
  <si>
    <t>01.1.2.</t>
  </si>
  <si>
    <t>Finančná a rozpočtová oblasť - audit</t>
  </si>
  <si>
    <t>Cestná doprava</t>
  </si>
  <si>
    <t>PROGRAM 4:     Služby občanom</t>
  </si>
  <si>
    <t>ukazovateľ</t>
  </si>
  <si>
    <t>Obce</t>
  </si>
  <si>
    <t>funkčná</t>
  </si>
  <si>
    <t>ekonomická klasifikácia</t>
  </si>
  <si>
    <t>Kapitálové výdavky</t>
  </si>
  <si>
    <t>Bežné výdavky</t>
  </si>
  <si>
    <t>PROGRAM 1:     Plánovanie, manažment a kontrola</t>
  </si>
  <si>
    <t>klasifik.</t>
  </si>
  <si>
    <t>Akti-</t>
  </si>
  <si>
    <t>vita</t>
  </si>
  <si>
    <t>Evidencia obyvateľstva</t>
  </si>
  <si>
    <t>03.2.0.</t>
  </si>
  <si>
    <t>08.1.0.</t>
  </si>
  <si>
    <t>Verejné osvetlenie</t>
  </si>
  <si>
    <t>PROGRAM 1:  PLÁNOVANIE, MANAŽMENT A KONTROLA</t>
  </si>
  <si>
    <t>Vnútorná kontrola</t>
  </si>
  <si>
    <t>PROGRAM 4:  SLUŽBY  OBČANOM</t>
  </si>
  <si>
    <t>Činnosť matriky</t>
  </si>
  <si>
    <t>Cintorínske a pohrebné služby</t>
  </si>
  <si>
    <t>Miestny rozhlas</t>
  </si>
  <si>
    <t>Mzdy, platy a ostatné osobné vyrovnania</t>
  </si>
  <si>
    <t xml:space="preserve">Vzdelávanie </t>
  </si>
  <si>
    <t>01.3.3.</t>
  </si>
  <si>
    <t>Iné všeobecné služby - matrika</t>
  </si>
  <si>
    <t>08.4.0.</t>
  </si>
  <si>
    <t>Náboženské a iné spoločenské služby</t>
  </si>
  <si>
    <t xml:space="preserve">Audit </t>
  </si>
  <si>
    <t>06.1.0</t>
  </si>
  <si>
    <t>09.8.0</t>
  </si>
  <si>
    <t>PROGRAM 3:  INTERNÉ  SLUŽBY  OBCE</t>
  </si>
  <si>
    <t>Odpadové hospodárstvo</t>
  </si>
  <si>
    <t>05.1.0</t>
  </si>
  <si>
    <t>Vývoz odpadu, zneškodňovanie, uloženie</t>
  </si>
  <si>
    <t>08.3.0</t>
  </si>
  <si>
    <t>06.4.0</t>
  </si>
  <si>
    <t>Obce-prenesený výkon štátnej správy</t>
  </si>
  <si>
    <t>04.5.1</t>
  </si>
  <si>
    <t>Dávky sociálnej pomoci</t>
  </si>
  <si>
    <t>Opatrovateľská služba</t>
  </si>
  <si>
    <t>Teplo/Kotolňa</t>
  </si>
  <si>
    <t>04.3.6</t>
  </si>
  <si>
    <t>Teplo</t>
  </si>
  <si>
    <t>Požiarna ochrana</t>
  </si>
  <si>
    <t>PROGRAM 6:  ŠPORT</t>
  </si>
  <si>
    <t>PROGRAM 7:  KULTÚRA</t>
  </si>
  <si>
    <t>PROGRAM 6:     Šport</t>
  </si>
  <si>
    <t>PROGRAM 7:     Kultúra</t>
  </si>
  <si>
    <t>Obecná knižnica</t>
  </si>
  <si>
    <t>Základná škola</t>
  </si>
  <si>
    <t>Materská škola</t>
  </si>
  <si>
    <t>09.1.1.1</t>
  </si>
  <si>
    <t>Školská jedáleň</t>
  </si>
  <si>
    <t>09.6.0.1</t>
  </si>
  <si>
    <t>01.7.0</t>
  </si>
  <si>
    <t>09.1.2.1</t>
  </si>
  <si>
    <t>Zariadenie školského stravovania</t>
  </si>
  <si>
    <t>Činnosť obecného úradu</t>
  </si>
  <si>
    <t>PROGRAM 2:  PROPAGÁCIA  A  PREZENTÁCIA OBCE</t>
  </si>
  <si>
    <t>PROGRAM 2:     Propagácia a prezentácia obce</t>
  </si>
  <si>
    <t>PROGRAM 5:     Bezpečnosť a ochrana</t>
  </si>
  <si>
    <t>Podpora športových klubov</t>
  </si>
  <si>
    <t>Kultúrny dom a kultúrne podujatia</t>
  </si>
  <si>
    <t xml:space="preserve">Poplatky banke </t>
  </si>
  <si>
    <t>PROGRAM 8:  VZDELÁVANIE</t>
  </si>
  <si>
    <t>PROGRAM 8:     Vzdelávanie</t>
  </si>
  <si>
    <t>Obce/Spoluúčasť na projektoch</t>
  </si>
  <si>
    <t>Občianske obrady</t>
  </si>
  <si>
    <t>610</t>
  </si>
  <si>
    <t>620</t>
  </si>
  <si>
    <t>630</t>
  </si>
  <si>
    <t>640</t>
  </si>
  <si>
    <t>Poistné a príspevok do poisťovní</t>
  </si>
  <si>
    <t>Tovary a služby</t>
  </si>
  <si>
    <t>06.2.0</t>
  </si>
  <si>
    <t>Bežné transfery/Členské ZMOS, ZMOBO,...</t>
  </si>
  <si>
    <t>650</t>
  </si>
  <si>
    <t>Služby/Splátka úrokov</t>
  </si>
  <si>
    <t>Bežné transfery/Separovaný zber-príspev.</t>
  </si>
  <si>
    <t>Bežné transfery/Príspevok TJ</t>
  </si>
  <si>
    <t>Bežné transfery/Folklór, Heligón</t>
  </si>
  <si>
    <t>Bežné transfery/Príspevok</t>
  </si>
  <si>
    <t>Členstvo v organizáciach a združeniach</t>
  </si>
  <si>
    <t>Propagácia a prezentácia obce</t>
  </si>
  <si>
    <t>PROGRAM 3:     Interné služby obce</t>
  </si>
  <si>
    <t>Činnosť volených orgánov samosprávy</t>
  </si>
  <si>
    <t>Plánovanie obce</t>
  </si>
  <si>
    <t>Vzdelávanie zamestnancov obecného úradu</t>
  </si>
  <si>
    <t>Ochrana životného prostredia</t>
  </si>
  <si>
    <t>Spoločný stavebný úrad</t>
  </si>
  <si>
    <t>Komunikácie</t>
  </si>
  <si>
    <t>Pomoc občanom v hmotnej a sociálnej núdzi</t>
  </si>
  <si>
    <t xml:space="preserve">Opatrovateľská služba </t>
  </si>
  <si>
    <t>Športové súťaže a podujatia</t>
  </si>
  <si>
    <t>Športová infraštruktúra</t>
  </si>
  <si>
    <t>Organizácia občianskych obradov</t>
  </si>
  <si>
    <t>Splátka úrokov</t>
  </si>
  <si>
    <t>Aktivačné práce</t>
  </si>
  <si>
    <t>Výchova a vzdelávanie</t>
  </si>
  <si>
    <t>Neformálne vzdelávanie pre deti a mládež</t>
  </si>
  <si>
    <t>ÚPSVaR/Hmotná núdza</t>
  </si>
  <si>
    <t>Strava</t>
  </si>
  <si>
    <t>Školské pomôcky</t>
  </si>
  <si>
    <t>Bežné transfery</t>
  </si>
  <si>
    <t>Splátka úveru</t>
  </si>
  <si>
    <t xml:space="preserve">Bežné príjmy </t>
  </si>
  <si>
    <t>v EUR</t>
  </si>
  <si>
    <t>Daňové príjmy</t>
  </si>
  <si>
    <t>Daň z príjmov FO</t>
  </si>
  <si>
    <t>111</t>
  </si>
  <si>
    <t>11103</t>
  </si>
  <si>
    <t>Výnos dane z príjmov poukázany územnej samospráve</t>
  </si>
  <si>
    <t>Dane z majetku</t>
  </si>
  <si>
    <t>Daň z pozemkov</t>
  </si>
  <si>
    <t>Daň zo stavieb</t>
  </si>
  <si>
    <t>Daň z bytov</t>
  </si>
  <si>
    <t>Dane za špecifické služby</t>
  </si>
  <si>
    <t>133001</t>
  </si>
  <si>
    <t>Za psa</t>
  </si>
  <si>
    <t>133003</t>
  </si>
  <si>
    <t>Nevýherný hrací prístroj</t>
  </si>
  <si>
    <t>133 013</t>
  </si>
  <si>
    <t>Za komunálne odpady a drobné stavebné odpady</t>
  </si>
  <si>
    <t>200</t>
  </si>
  <si>
    <t>Nedaňové príjmy-príjmy z podnikania a z vlastn.maj.</t>
  </si>
  <si>
    <t>Nedaňové príjmy - príjmy z podnikania a z vlastníctva majetku</t>
  </si>
  <si>
    <t>Príjmy z vlastníctva</t>
  </si>
  <si>
    <t>Administratívne a iné poplatky a platby</t>
  </si>
  <si>
    <t xml:space="preserve">Administratívne poplatky </t>
  </si>
  <si>
    <t>Príjjem z pokút</t>
  </si>
  <si>
    <t>Poplatky a platby z nepriem. a náhodného predaja a služieb</t>
  </si>
  <si>
    <t>Teplo/ZŠ,oznamy,prefotenie,cint.poplatky,popl.za opatr.službu,predaj</t>
  </si>
  <si>
    <t>Predaj prebytočného materiálu</t>
  </si>
  <si>
    <t>Ďalšie administratívne a iné poplatky a platby</t>
  </si>
  <si>
    <t>Poplatok za znečisťovanie ovzdušia</t>
  </si>
  <si>
    <t>Úroky z účtov finančného hospodárenia</t>
  </si>
  <si>
    <t>Iné nedaňové príjmy</t>
  </si>
  <si>
    <t>Ostatné príjmy</t>
  </si>
  <si>
    <t>Vratky/vratka pôžičky</t>
  </si>
  <si>
    <t>Granty a transfery</t>
  </si>
  <si>
    <t>Tuzemské bežné granty a transfery</t>
  </si>
  <si>
    <t xml:space="preserve">Granty </t>
  </si>
  <si>
    <t>Sponzorské príspevky</t>
  </si>
  <si>
    <t>Tuzemské dotácie a transfery</t>
  </si>
  <si>
    <t>Dotácia zo ŠR/Cestné hospodárstvo</t>
  </si>
  <si>
    <t>Dotácia zo ŠR/Výrub drevín, ochrana, voda</t>
  </si>
  <si>
    <t>Dotácia zo ŠR/Matrika</t>
  </si>
  <si>
    <t>Dotácia/REGOB-reg.evidencie obyvateľov</t>
  </si>
  <si>
    <t>UPSVaR-aktivačné práce/doplatok 11,12</t>
  </si>
  <si>
    <t>Dotácia zo ŠR/Školstvo-prenesené kompetencie</t>
  </si>
  <si>
    <t>UPSVaR/Prídavky na dieťa</t>
  </si>
  <si>
    <t>OUŽP/Povodne</t>
  </si>
  <si>
    <t>Bežné príjmy spolu:</t>
  </si>
  <si>
    <t>Školstvo/RO s právnou subjektivitou - ZŠ s MŠ Rabčice</t>
  </si>
  <si>
    <t>Kapitálové príjmy</t>
  </si>
  <si>
    <t>Príjem z predaja pozemkov</t>
  </si>
  <si>
    <t>Kapitálové príjmy spolu:</t>
  </si>
  <si>
    <t>Finančné operácie - príjmy</t>
  </si>
  <si>
    <t>Finančné operácie - príjmové spolu:</t>
  </si>
  <si>
    <t xml:space="preserve">   </t>
  </si>
  <si>
    <t>Bežné príjmy</t>
  </si>
  <si>
    <t>Príjmové finančné operácie</t>
  </si>
  <si>
    <t>PRÍJMY SPOLU</t>
  </si>
  <si>
    <t>710</t>
  </si>
  <si>
    <t>09.1.1.2</t>
  </si>
  <si>
    <t xml:space="preserve">630 </t>
  </si>
  <si>
    <t xml:space="preserve">Tovary a služby </t>
  </si>
  <si>
    <t>Zásobovanie vodou/Vodovod</t>
  </si>
  <si>
    <t xml:space="preserve">        PROGRAM 5:  BEZPEČNOSŤ A OCHRANA</t>
  </si>
  <si>
    <t>09.1.2.2</t>
  </si>
  <si>
    <t xml:space="preserve"> </t>
  </si>
  <si>
    <t>01.6.0</t>
  </si>
  <si>
    <t>Realizácia kapitálových aktív</t>
  </si>
  <si>
    <t>06.3.0</t>
  </si>
  <si>
    <t>Vodovod</t>
  </si>
  <si>
    <t>Z prenajatých bytov,kult. Domu, Domu smútku, ...</t>
  </si>
  <si>
    <t>UPSVaR-aktivačné práce -50 i, 50 j</t>
  </si>
  <si>
    <t>Prevod prebytku z rez. Fondu</t>
  </si>
  <si>
    <t>Príjmy verejného priestranstva</t>
  </si>
  <si>
    <t>Z prenájmu -Rabčice STRED s.r.o.+miestny rozhlas</t>
  </si>
  <si>
    <t>Rodina - prídavky na deti</t>
  </si>
  <si>
    <t>Rodina a deti</t>
  </si>
  <si>
    <t>Bežné transfery/Domov dôchodcov</t>
  </si>
  <si>
    <t>Bežné transfery/Jednotlivci</t>
  </si>
  <si>
    <t>Rezerva</t>
  </si>
  <si>
    <t>Finančné operácie - výdavkové spolu:</t>
  </si>
  <si>
    <t>Výdavkové finančné operácie</t>
  </si>
  <si>
    <t>VÝDAVKY SPOLU</t>
  </si>
  <si>
    <t>820</t>
  </si>
  <si>
    <t xml:space="preserve">Výdavkové finančné operácie </t>
  </si>
  <si>
    <t>xxx</t>
  </si>
  <si>
    <t>Obstaranie kapitálových aktív/Asfaltovanie</t>
  </si>
  <si>
    <t>Príjmy z dobropisov</t>
  </si>
  <si>
    <t>Obstar. kapitál.aktív/Cintorín-rozšírenie</t>
  </si>
  <si>
    <t>Záujmová činnosť</t>
  </si>
  <si>
    <t>Centrum voľného času</t>
  </si>
  <si>
    <t>08.1.0</t>
  </si>
  <si>
    <t>Športové podujatia</t>
  </si>
  <si>
    <t>Kultúrne podujatia</t>
  </si>
  <si>
    <t>Tovary a služby/Rezerva</t>
  </si>
  <si>
    <t>Záujmová činnosť/Obec</t>
  </si>
  <si>
    <t>Príspevky/Náhrada PN</t>
  </si>
  <si>
    <t>Bežné transfery/PN-náhrady</t>
  </si>
  <si>
    <t>KÓD ZDROJA</t>
  </si>
  <si>
    <t>Obstar. kapitál.aktív/Osvetlenie KONČINY</t>
  </si>
  <si>
    <t>Tovary a služby/Aktivačky</t>
  </si>
  <si>
    <t xml:space="preserve">                                        Rozvoj obce+aktivačné práce</t>
  </si>
  <si>
    <t>Výdavky celkom/obec:</t>
  </si>
  <si>
    <t>Výdavky celkom/škola:</t>
  </si>
  <si>
    <t>UPSVaR-aktivačné práce - par. 72</t>
  </si>
  <si>
    <t>Správne popl./Over.podpisu,listiny,SOcU-pov.,osvedč.,reg.,...</t>
  </si>
  <si>
    <t>UPSVaR-aktivačné práce-50 i, 50 j</t>
  </si>
  <si>
    <t>Hmotná núdza-Školské pomôcky                    ZŠ s MŠ</t>
  </si>
  <si>
    <t>Hmotná núdza-Strava                                     ZŠ s MŠ</t>
  </si>
  <si>
    <t>KÓD</t>
  </si>
  <si>
    <t>ZDROJA</t>
  </si>
  <si>
    <t>MŠ - poplatok</t>
  </si>
  <si>
    <t>ZŠS - réžia</t>
  </si>
  <si>
    <t>Dotácia/Školstvo-vzdelávacie poukazy   ZŠ s MŠ</t>
  </si>
  <si>
    <t>KŚU/Dot. Žiaci-sociálne znevýhodnené prostredie  ZŠ s MŠ</t>
  </si>
  <si>
    <t>KŠU/Výchova a vzdelávanie         ZŠ s MŠ</t>
  </si>
  <si>
    <t>Tovary a služby - dohody ZŠ</t>
  </si>
  <si>
    <t>Tovary a služby - MŠ</t>
  </si>
  <si>
    <t xml:space="preserve">                                             Byty - 10 BJ + Drobná prevádzka</t>
  </si>
  <si>
    <t>Byty - 10 BJ+Drobná prevádzka</t>
  </si>
  <si>
    <t>01.1.1</t>
  </si>
  <si>
    <t>Čerpanie/Fond opráv - byty</t>
  </si>
  <si>
    <t>Rekonštrukcia osvetlenia</t>
  </si>
  <si>
    <t>Obstar. kapitál.aktív/Ver.osvetl. V obci</t>
  </si>
  <si>
    <t>Obstaranie kapitálových aktív/GP-cesty</t>
  </si>
  <si>
    <t>Obstaranie kapitálových aktív/Cesta Sk</t>
  </si>
  <si>
    <t>11S1</t>
  </si>
  <si>
    <t>11S2</t>
  </si>
  <si>
    <t>Dotácia zo ŠR/Školstvo - učebnice</t>
  </si>
  <si>
    <t>UPSVaR-aktivačné práce-par. 72</t>
  </si>
  <si>
    <t>Dotácia/Verejné osvetlenie-bežný grant-doplat.2015-ESF</t>
  </si>
  <si>
    <t>Dotácia/Verejné osvetlenie-bežný grant-doplat.2015-ŠR</t>
  </si>
  <si>
    <t>Dotácia/Verejné osvetlenie - kapitálový transfer-ESF</t>
  </si>
  <si>
    <t>Dotácia/Verejné osvetlenie - kapitálový transfer-ŠR</t>
  </si>
  <si>
    <t>Tovary a služby/Deti zo soc.znev.pros</t>
  </si>
  <si>
    <t>SPOLU MŠ - z rozpočtu obce</t>
  </si>
  <si>
    <t>z rozpočtu</t>
  </si>
  <si>
    <t>obce</t>
  </si>
  <si>
    <t>SPOLU MŠ - vlastné zdroje</t>
  </si>
  <si>
    <t xml:space="preserve">vlastné </t>
  </si>
  <si>
    <t>zdroje</t>
  </si>
  <si>
    <t>90.Výročie založenia DHZ</t>
  </si>
  <si>
    <t>Výdavky celkom:</t>
  </si>
  <si>
    <t>717</t>
  </si>
  <si>
    <t>Rezerva/Dorovnanie kódov zdroja</t>
  </si>
  <si>
    <t xml:space="preserve">                11S1</t>
  </si>
  <si>
    <t xml:space="preserve">               11S2</t>
  </si>
  <si>
    <t>UPSVaR-podpora zamestnanosti</t>
  </si>
  <si>
    <t>Recyklačný fond</t>
  </si>
  <si>
    <t>Dotácia zo ŠR/Školstvo-lyžiarsky výcvik</t>
  </si>
  <si>
    <t>Dotácia zo ŠR/Školstvo-škola v prírode</t>
  </si>
  <si>
    <t>Dotácia/Dobr.požiarna ochrana</t>
  </si>
  <si>
    <t>Prenájom telocvične+budovy</t>
  </si>
  <si>
    <t>Poistné a príspevok do poisťovní/Dor.kódov</t>
  </si>
  <si>
    <t>Mzdy, platy a ost.os. Vyr/Dorovnanie kódov</t>
  </si>
  <si>
    <t>Recyklačný fond-vlastné zdroje</t>
  </si>
  <si>
    <t>Recyklačný fond- Kont.+letáky</t>
  </si>
  <si>
    <t>Dotácia/Individuálne potreby-Verejné osvetlenie</t>
  </si>
  <si>
    <t>Voľby</t>
  </si>
  <si>
    <t>Úroky</t>
  </si>
  <si>
    <t>cudzie-sponz. Príspevok, ref. Mzdy, chrán. Dielňa</t>
  </si>
  <si>
    <t>Príspevky/Náhrada PN+odch,odstupné</t>
  </si>
  <si>
    <t>08.2.0</t>
  </si>
  <si>
    <t>Príspevok/HK Altis+podpora šp.podujatí</t>
  </si>
  <si>
    <t>03.2.0</t>
  </si>
  <si>
    <t>Požiarna ochrana/Mladí hasiči</t>
  </si>
  <si>
    <t>09.5.0</t>
  </si>
  <si>
    <t>SPOLU ŠKD - z rozpočtu obce</t>
  </si>
  <si>
    <t>Zberný dvor - projekt</t>
  </si>
  <si>
    <t>Zberný dvor - ESF</t>
  </si>
  <si>
    <t>Zberný dvor - VZ</t>
  </si>
  <si>
    <t>Multifunkčná budova (Kultúrny dom)</t>
  </si>
  <si>
    <t>Multifunkčná budova</t>
  </si>
  <si>
    <t>Stavba - VZ</t>
  </si>
  <si>
    <t>10.7.0</t>
  </si>
  <si>
    <t>10.2.0</t>
  </si>
  <si>
    <t>10.4.0</t>
  </si>
  <si>
    <t>Zberný dvor</t>
  </si>
  <si>
    <t>Skut.plnenie r. 2016</t>
  </si>
  <si>
    <t>Skutočné plnenie r.2016</t>
  </si>
  <si>
    <t>Vývoz odpadu+znešk./UPSVaR-dot.</t>
  </si>
  <si>
    <t>Register adries</t>
  </si>
  <si>
    <t>Tovary a služby/Dotácia</t>
  </si>
  <si>
    <t>Vojnové hroby</t>
  </si>
  <si>
    <t>poplatok ŠKD</t>
  </si>
  <si>
    <t>sponzorstvo šk. ovocie</t>
  </si>
  <si>
    <t>Grant/Ministerstvo školstva</t>
  </si>
  <si>
    <t>Bankové úvery</t>
  </si>
  <si>
    <t>Stavba - rezervný fond</t>
  </si>
  <si>
    <t>Stavba - úver</t>
  </si>
  <si>
    <t>Tovary a služby/Dni obce</t>
  </si>
  <si>
    <t>Mzdy vlastne zdroje 3AC1</t>
  </si>
  <si>
    <t>3AC2</t>
  </si>
  <si>
    <t>72a</t>
  </si>
  <si>
    <t>Telocvičňa</t>
  </si>
  <si>
    <t>Obstaranie kapitálových aktív/Mixér ŠJ</t>
  </si>
  <si>
    <t>s príjmamy</t>
  </si>
  <si>
    <t>poplatky MŠ</t>
  </si>
  <si>
    <t>SPOLU Šj - z rozpočtu obce</t>
  </si>
  <si>
    <t>SPOLU Šj - vlastné zdroje</t>
  </si>
  <si>
    <t>réžia</t>
  </si>
  <si>
    <t>1</t>
  </si>
  <si>
    <t>2</t>
  </si>
  <si>
    <t>Školský klub</t>
  </si>
  <si>
    <t>09.5.0.</t>
  </si>
  <si>
    <t>SPOLU Š - vlastné zdroje</t>
  </si>
  <si>
    <t>poplatky ŠKD</t>
  </si>
  <si>
    <t>01.1.1.</t>
  </si>
  <si>
    <t>Rozpočet rok 2019</t>
  </si>
  <si>
    <t>Rozpočet rok 2020</t>
  </si>
  <si>
    <t xml:space="preserve">        Rozpočet 2019</t>
  </si>
  <si>
    <t xml:space="preserve">        Rozpočet 2020</t>
  </si>
  <si>
    <t>Bankové poplatky</t>
  </si>
  <si>
    <t>Splátka úrokov z úveru</t>
  </si>
  <si>
    <t>Vypracovala: Mgr. Bubláková Dana</t>
  </si>
  <si>
    <t>Jozef Slovík - starosta obce</t>
  </si>
  <si>
    <t>potraviny ŠJ</t>
  </si>
  <si>
    <t xml:space="preserve">  zvesený dňa   :</t>
  </si>
  <si>
    <t>Skutočné plnenie r.2017</t>
  </si>
  <si>
    <t>Rozpočet 2018</t>
  </si>
  <si>
    <t>Očakáv.skutočn. 2018</t>
  </si>
  <si>
    <t xml:space="preserve">       Rozpočet 2019</t>
  </si>
  <si>
    <t xml:space="preserve">        Rozpočet 2021</t>
  </si>
  <si>
    <t>Skutoč.plnenie r.2017</t>
  </si>
  <si>
    <t xml:space="preserve">Rozpočet obce na úrovni programov a podprogramov na úrovni funkčnej klasifikácie (vrátane Základnej školy s MŠ Rabčice) na roky 2020 a 2021  Obecné zastupiteľstvo, konané dňa </t>
  </si>
  <si>
    <t>Skut.plnenie r. 2017</t>
  </si>
  <si>
    <t>Rozpočet rok  2018</t>
  </si>
  <si>
    <t>Očakávaná skutočnosť rok 2018</t>
  </si>
  <si>
    <t>Rozpočet rok 2021</t>
  </si>
  <si>
    <t>Kapitálové aktíva/Pozemky-cesty</t>
  </si>
  <si>
    <t>1ACx</t>
  </si>
  <si>
    <t xml:space="preserve"> 1AC1</t>
  </si>
  <si>
    <t>1AC1</t>
  </si>
  <si>
    <t>1AC2</t>
  </si>
  <si>
    <t xml:space="preserve">Bežné transfery </t>
  </si>
  <si>
    <t>Tovary a služby/TJ-pranie dresov</t>
  </si>
  <si>
    <t>Tovary a služby/Prísp.Kašunka</t>
  </si>
  <si>
    <t>Kult.akcie</t>
  </si>
  <si>
    <t>Tovary a služby/Prváci</t>
  </si>
  <si>
    <t>Poistné plnenie</t>
  </si>
  <si>
    <t xml:space="preserve">Príjem z predaja kapitálových aktív </t>
  </si>
  <si>
    <t>131G</t>
  </si>
  <si>
    <t>Mzdy-spoluú</t>
  </si>
  <si>
    <t>Tovary a sl</t>
  </si>
  <si>
    <t>72c</t>
  </si>
  <si>
    <t>7xx</t>
  </si>
  <si>
    <t>Výdavky</t>
  </si>
  <si>
    <t>Vnútorná kontrola/Hlavný kontrolór</t>
  </si>
  <si>
    <t>Finančná a rozpočtová oblasť</t>
  </si>
  <si>
    <t>Činnosť volených orgánov samosprávy/Zastup.</t>
  </si>
  <si>
    <t>Činnosť matriky-prenesený výkon</t>
  </si>
  <si>
    <t xml:space="preserve">                                    Rozvoj obce-aktivačné práce</t>
  </si>
  <si>
    <t>Evidencia obyvateľstva-prenesený výkon</t>
  </si>
  <si>
    <t>Ochrana životn. prostredia-prenesený výkon</t>
  </si>
  <si>
    <t>Prídavky na dieťa</t>
  </si>
  <si>
    <t>Byty - 10 BJ + Drobná prevádzka</t>
  </si>
  <si>
    <t>Obč. obrady-uvítanie detí, Posedenie, Zlaté svadby,...</t>
  </si>
  <si>
    <t>Záujmová činnosť/ZŠ</t>
  </si>
  <si>
    <t>ÚPSVaR/Hmotná núdza-strava, školské pomôcky</t>
  </si>
  <si>
    <t>Školský klub detí</t>
  </si>
  <si>
    <t>Výdavky celkom bežné+kapitálové</t>
  </si>
  <si>
    <t>VÝDAVKY CELKOM :</t>
  </si>
  <si>
    <t>Výdav. finanč.operácie</t>
  </si>
  <si>
    <t>Dotácia/Oprava fasády hasičskej zbrojnice</t>
  </si>
  <si>
    <t>700</t>
  </si>
  <si>
    <t>Oprava fasády budovy has. Zbrojnice</t>
  </si>
  <si>
    <t>Prevod - dotácia Oprava fasády hasičskej zborjnice</t>
  </si>
  <si>
    <t>Oprava fasády budovy has. Zbr-spoluúčasť</t>
  </si>
  <si>
    <t>Mzdy</t>
  </si>
  <si>
    <t>PROGRAMOVÝ ROZPOČET OBCE RABČICE  NA ROK 2019</t>
  </si>
  <si>
    <r>
      <t xml:space="preserve">Programový rozpočet obce Rabčice na rok 2019 s výhľadom na roky 2020 a 2021 vyvesený na obecnej tabuli a internetovej stránke obce dňa: </t>
    </r>
    <r>
      <rPr>
        <b/>
        <sz val="10"/>
        <rFont val="Arial"/>
        <family val="2"/>
      </rPr>
      <t>15.12.2018</t>
    </r>
  </si>
  <si>
    <r>
      <rPr>
        <b/>
        <sz val="10"/>
        <rFont val="Arial"/>
        <family val="2"/>
      </rPr>
      <t>Poznámka:</t>
    </r>
    <r>
      <rPr>
        <sz val="10"/>
        <rFont val="Arial"/>
        <family val="2"/>
      </rPr>
      <t xml:space="preserve"> Rozpočet obce na rok 2019  na úrovni programov a podprogramov na úrovni funkčnej klasifikácie (vrátane rozpočtu Základnej školy s MŠ Rabčice) schválený Obecným zastupiteľstvom,</t>
    </r>
  </si>
  <si>
    <t xml:space="preserve">  konaným dňa 14.12.2018, Uznesením  č.6/2018 pod B/Schvaľuje: bod č. 11</t>
  </si>
  <si>
    <t>14.12.2018, vzalo na vedomie Uznesením č. 6/2018, pod A/ Berie na vedomie: bod č.2</t>
  </si>
  <si>
    <t xml:space="preserve">S VÝHĽADOM NA ROKY 2020 - 2021 </t>
  </si>
  <si>
    <t>Skutočné plnenie r.2018</t>
  </si>
  <si>
    <t>Rozpočet 2019</t>
  </si>
  <si>
    <t>Očakáv.skutočn. 2019</t>
  </si>
  <si>
    <t xml:space="preserve">       Rozpočet 2020</t>
  </si>
  <si>
    <t xml:space="preserve">        Rozpočet 2022</t>
  </si>
  <si>
    <t>Skutoč.plnenie r.2018</t>
  </si>
  <si>
    <t xml:space="preserve">  Očakáv. skutoč. 2019</t>
  </si>
</sst>
</file>

<file path=xl/styles.xml><?xml version="1.0" encoding="utf-8"?>
<styleSheet xmlns="http://schemas.openxmlformats.org/spreadsheetml/2006/main">
  <numFmts count="31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&quot;Kč&quot;"/>
    <numFmt numFmtId="181" formatCode="#,##0.00&quot;Kč&quot;"/>
    <numFmt numFmtId="182" formatCode="#,##0.0"/>
    <numFmt numFmtId="183" formatCode="0.0"/>
    <numFmt numFmtId="184" formatCode="#,##0.00\ [$€-1]"/>
    <numFmt numFmtId="185" formatCode="\P\r\a\vd\a;&quot;Pravda&quot;;&quot;Nepravda&quot;"/>
    <numFmt numFmtId="186" formatCode="[$€-2]\ #\ ##,000_);[Red]\([$¥€-2]\ #\ ##,000\)"/>
  </numFmts>
  <fonts count="11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b/>
      <i/>
      <sz val="9"/>
      <name val="Arial CE"/>
      <family val="2"/>
    </font>
    <font>
      <b/>
      <sz val="9"/>
      <name val="Arial CE"/>
      <family val="2"/>
    </font>
    <font>
      <b/>
      <i/>
      <sz val="8"/>
      <name val="Arial CE"/>
      <family val="2"/>
    </font>
    <font>
      <b/>
      <i/>
      <sz val="11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i/>
      <sz val="8"/>
      <name val="Arial CE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22"/>
      <name val="Arial"/>
      <family val="2"/>
    </font>
    <font>
      <sz val="2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i/>
      <sz val="8"/>
      <name val="Arial"/>
      <family val="2"/>
    </font>
    <font>
      <b/>
      <i/>
      <sz val="12"/>
      <name val="Arial CE"/>
      <family val="2"/>
    </font>
    <font>
      <sz val="12"/>
      <name val="Arial C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i/>
      <sz val="11"/>
      <color indexed="8"/>
      <name val="Arial CE"/>
      <family val="2"/>
    </font>
    <font>
      <b/>
      <sz val="9"/>
      <color indexed="8"/>
      <name val="Arial CE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0"/>
      <color indexed="10"/>
      <name val="Arial"/>
      <family val="2"/>
    </font>
    <font>
      <b/>
      <i/>
      <sz val="8"/>
      <color indexed="8"/>
      <name val="Arial CE"/>
      <family val="0"/>
    </font>
    <font>
      <sz val="8"/>
      <color indexed="8"/>
      <name val="Arial"/>
      <family val="2"/>
    </font>
    <font>
      <b/>
      <i/>
      <sz val="9"/>
      <color indexed="8"/>
      <name val="Arial CE"/>
      <family val="2"/>
    </font>
    <font>
      <sz val="9"/>
      <color indexed="8"/>
      <name val="Arial CE"/>
      <family val="2"/>
    </font>
    <font>
      <b/>
      <i/>
      <sz val="10"/>
      <color indexed="8"/>
      <name val="Arial CE"/>
      <family val="0"/>
    </font>
    <font>
      <b/>
      <sz val="8"/>
      <color indexed="10"/>
      <name val="Arial CE"/>
      <family val="2"/>
    </font>
    <font>
      <sz val="8"/>
      <color indexed="10"/>
      <name val="Arial"/>
      <family val="2"/>
    </font>
    <font>
      <b/>
      <i/>
      <sz val="11"/>
      <color indexed="8"/>
      <name val="Arial "/>
      <family val="0"/>
    </font>
    <font>
      <b/>
      <i/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 CE"/>
      <family val="2"/>
    </font>
    <font>
      <sz val="8"/>
      <color indexed="9"/>
      <name val="Arial"/>
      <family val="2"/>
    </font>
    <font>
      <sz val="8"/>
      <color indexed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i/>
      <sz val="11"/>
      <color theme="1"/>
      <name val="Arial CE"/>
      <family val="2"/>
    </font>
    <font>
      <b/>
      <sz val="9"/>
      <color theme="1"/>
      <name val="Arial CE"/>
      <family val="2"/>
    </font>
    <font>
      <b/>
      <sz val="8"/>
      <color theme="1"/>
      <name val="Arial CE"/>
      <family val="2"/>
    </font>
    <font>
      <sz val="8"/>
      <color theme="1"/>
      <name val="Arial CE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10"/>
      <color rgb="FFFF0000"/>
      <name val="Arial"/>
      <family val="2"/>
    </font>
    <font>
      <b/>
      <i/>
      <sz val="8"/>
      <color theme="1"/>
      <name val="Arial CE"/>
      <family val="0"/>
    </font>
    <font>
      <sz val="8"/>
      <color theme="1"/>
      <name val="Arial"/>
      <family val="2"/>
    </font>
    <font>
      <b/>
      <i/>
      <sz val="9"/>
      <color theme="1"/>
      <name val="Arial CE"/>
      <family val="2"/>
    </font>
    <font>
      <sz val="9"/>
      <color theme="1"/>
      <name val="Arial CE"/>
      <family val="2"/>
    </font>
    <font>
      <b/>
      <i/>
      <sz val="10"/>
      <color theme="1"/>
      <name val="Arial CE"/>
      <family val="0"/>
    </font>
    <font>
      <b/>
      <sz val="8"/>
      <color rgb="FFFF0000"/>
      <name val="Arial CE"/>
      <family val="2"/>
    </font>
    <font>
      <sz val="8"/>
      <color rgb="FFFF0000"/>
      <name val="Arial"/>
      <family val="2"/>
    </font>
    <font>
      <b/>
      <i/>
      <sz val="11"/>
      <color theme="1"/>
      <name val="Arial "/>
      <family val="0"/>
    </font>
    <font>
      <b/>
      <i/>
      <sz val="8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 CE"/>
      <family val="2"/>
    </font>
    <font>
      <sz val="8"/>
      <color theme="0"/>
      <name val="Arial"/>
      <family val="2"/>
    </font>
    <font>
      <sz val="8"/>
      <color theme="0"/>
      <name val="Arial CE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6CFC24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1F3AB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3DF12F"/>
        <bgColor indexed="64"/>
      </patternFill>
    </fill>
    <fill>
      <patternFill patternType="solid">
        <fgColor rgb="FFCCFFCC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 style="thin"/>
      <top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/>
      <right/>
      <top style="thick"/>
      <bottom style="thick"/>
    </border>
    <border>
      <left style="thick"/>
      <right style="thick"/>
      <top style="thick"/>
      <bottom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ck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/>
    </border>
    <border>
      <left style="thick"/>
      <right/>
      <top style="medium"/>
      <bottom style="medium"/>
    </border>
    <border>
      <left style="thick"/>
      <right/>
      <top style="medium"/>
      <bottom/>
    </border>
    <border>
      <left style="thick"/>
      <right/>
      <top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/>
      <top style="thin"/>
      <bottom style="thick"/>
    </border>
    <border>
      <left/>
      <right style="medium"/>
      <top style="thick"/>
      <bottom style="thick"/>
    </border>
    <border>
      <left style="medium"/>
      <right style="medium"/>
      <top style="thick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 style="thick"/>
      <top/>
      <bottom/>
    </border>
    <border>
      <left style="thick"/>
      <right style="thick"/>
      <top/>
      <bottom/>
    </border>
    <border>
      <left>
        <color indexed="63"/>
      </left>
      <right style="thick"/>
      <top style="thick"/>
      <bottom/>
    </border>
    <border>
      <left style="thick"/>
      <right/>
      <top style="thick"/>
      <bottom style="medium"/>
    </border>
    <border>
      <left/>
      <right style="thick"/>
      <top style="thick"/>
      <bottom style="medium"/>
    </border>
    <border>
      <left style="thick"/>
      <right style="thin"/>
      <top style="medium"/>
      <bottom/>
    </border>
    <border>
      <left/>
      <right style="thick"/>
      <top style="medium"/>
      <bottom/>
    </border>
    <border>
      <left style="thick"/>
      <right style="thin"/>
      <top/>
      <bottom/>
    </border>
    <border>
      <left style="thin"/>
      <right style="thin"/>
      <top style="thin"/>
      <bottom/>
    </border>
    <border>
      <left style="thick"/>
      <right style="thick"/>
      <top style="medium"/>
      <bottom style="thick"/>
    </border>
    <border>
      <left style="thick"/>
      <right style="thin"/>
      <top style="thin"/>
      <bottom>
        <color indexed="63"/>
      </bottom>
    </border>
    <border>
      <left style="thick"/>
      <right/>
      <top/>
      <bottom style="thin"/>
    </border>
    <border>
      <left style="thick"/>
      <right/>
      <top style="medium"/>
      <bottom style="thick"/>
    </border>
    <border>
      <left style="thin"/>
      <right style="medium"/>
      <top style="thick"/>
      <bottom/>
    </border>
    <border>
      <left style="medium"/>
      <right/>
      <top style="thick"/>
      <bottom>
        <color indexed="63"/>
      </bottom>
    </border>
    <border>
      <left style="thin"/>
      <right>
        <color indexed="63"/>
      </right>
      <top style="thick"/>
      <bottom/>
    </border>
    <border>
      <left style="thin"/>
      <right style="medium"/>
      <top/>
      <bottom style="thick"/>
    </border>
    <border>
      <left style="medium"/>
      <right/>
      <top/>
      <bottom style="thick"/>
    </border>
    <border>
      <left style="thin"/>
      <right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 style="thick"/>
      <bottom/>
    </border>
    <border>
      <left style="thick"/>
      <right style="thin"/>
      <top style="thin"/>
      <bottom style="thick"/>
    </border>
    <border>
      <left style="thin"/>
      <right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>
        <color indexed="63"/>
      </left>
      <right style="thick"/>
      <top style="thin"/>
      <bottom style="thin"/>
    </border>
    <border>
      <left style="thick"/>
      <right style="thin"/>
      <top style="thick"/>
      <bottom/>
    </border>
    <border>
      <left>
        <color indexed="63"/>
      </left>
      <right style="thin"/>
      <top>
        <color indexed="63"/>
      </top>
      <bottom style="thick"/>
    </border>
    <border>
      <left/>
      <right style="medium"/>
      <top style="thick"/>
      <bottom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/>
      <right style="thick"/>
      <top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n"/>
      <bottom style="thick"/>
    </border>
    <border>
      <left style="thin"/>
      <right style="thin"/>
      <top style="thick"/>
      <bottom/>
    </border>
    <border>
      <left style="thin"/>
      <right style="thick"/>
      <top style="thick"/>
      <bottom>
        <color indexed="63"/>
      </bottom>
    </border>
    <border>
      <left style="thin"/>
      <right/>
      <top style="thick"/>
      <bottom style="thick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 style="thin"/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20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0" borderId="2" applyNumberFormat="0" applyFill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6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0" fillId="0" borderId="0">
      <alignment/>
      <protection/>
    </xf>
    <xf numFmtId="0" fontId="69" fillId="0" borderId="0">
      <alignment/>
      <protection/>
    </xf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4" borderId="8" applyNumberFormat="0" applyAlignment="0" applyProtection="0"/>
    <xf numFmtId="0" fontId="84" fillId="25" borderId="8" applyNumberFormat="0" applyAlignment="0" applyProtection="0"/>
    <xf numFmtId="0" fontId="85" fillId="25" borderId="9" applyNumberFormat="0" applyAlignment="0" applyProtection="0"/>
    <xf numFmtId="0" fontId="86" fillId="0" borderId="0" applyNumberFormat="0" applyFill="0" applyBorder="0" applyAlignment="0" applyProtection="0"/>
    <xf numFmtId="0" fontId="87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</cellStyleXfs>
  <cellXfs count="114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49" fontId="8" fillId="33" borderId="16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49" fontId="6" fillId="33" borderId="18" xfId="0" applyNumberFormat="1" applyFont="1" applyFill="1" applyBorder="1" applyAlignment="1">
      <alignment horizontal="center"/>
    </xf>
    <xf numFmtId="49" fontId="7" fillId="33" borderId="18" xfId="0" applyNumberFormat="1" applyFont="1" applyFill="1" applyBorder="1" applyAlignment="1">
      <alignment horizontal="center"/>
    </xf>
    <xf numFmtId="49" fontId="8" fillId="33" borderId="18" xfId="0" applyNumberFormat="1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49" fontId="8" fillId="33" borderId="19" xfId="0" applyNumberFormat="1" applyFont="1" applyFill="1" applyBorder="1" applyAlignment="1">
      <alignment horizontal="center"/>
    </xf>
    <xf numFmtId="49" fontId="8" fillId="33" borderId="20" xfId="0" applyNumberFormat="1" applyFont="1" applyFill="1" applyBorder="1" applyAlignment="1">
      <alignment horizontal="center"/>
    </xf>
    <xf numFmtId="49" fontId="4" fillId="33" borderId="21" xfId="0" applyNumberFormat="1" applyFont="1" applyFill="1" applyBorder="1" applyAlignment="1">
      <alignment/>
    </xf>
    <xf numFmtId="49" fontId="4" fillId="33" borderId="22" xfId="0" applyNumberFormat="1" applyFont="1" applyFill="1" applyBorder="1" applyAlignment="1">
      <alignment/>
    </xf>
    <xf numFmtId="49" fontId="5" fillId="33" borderId="21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left"/>
    </xf>
    <xf numFmtId="0" fontId="8" fillId="33" borderId="24" xfId="0" applyFont="1" applyFill="1" applyBorder="1" applyAlignment="1">
      <alignment horizontal="left"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14" fillId="34" borderId="0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3" fontId="7" fillId="34" borderId="0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/>
    </xf>
    <xf numFmtId="0" fontId="8" fillId="33" borderId="26" xfId="0" applyFont="1" applyFill="1" applyBorder="1" applyAlignment="1">
      <alignment/>
    </xf>
    <xf numFmtId="0" fontId="8" fillId="33" borderId="27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0" fillId="33" borderId="28" xfId="0" applyFill="1" applyBorder="1" applyAlignment="1">
      <alignment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left"/>
    </xf>
    <xf numFmtId="49" fontId="6" fillId="33" borderId="0" xfId="0" applyNumberFormat="1" applyFont="1" applyFill="1" applyBorder="1" applyAlignment="1">
      <alignment horizontal="center"/>
    </xf>
    <xf numFmtId="49" fontId="7" fillId="33" borderId="0" xfId="0" applyNumberFormat="1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3" fontId="13" fillId="35" borderId="29" xfId="0" applyNumberFormat="1" applyFont="1" applyFill="1" applyBorder="1" applyAlignment="1">
      <alignment/>
    </xf>
    <xf numFmtId="0" fontId="8" fillId="34" borderId="29" xfId="0" applyFont="1" applyFill="1" applyBorder="1" applyAlignment="1">
      <alignment horizontal="center"/>
    </xf>
    <xf numFmtId="49" fontId="14" fillId="34" borderId="29" xfId="0" applyNumberFormat="1" applyFont="1" applyFill="1" applyBorder="1" applyAlignment="1">
      <alignment horizontal="center"/>
    </xf>
    <xf numFmtId="0" fontId="8" fillId="34" borderId="29" xfId="0" applyFont="1" applyFill="1" applyBorder="1" applyAlignment="1">
      <alignment/>
    </xf>
    <xf numFmtId="0" fontId="2" fillId="0" borderId="29" xfId="0" applyFont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49" fontId="8" fillId="36" borderId="29" xfId="0" applyNumberFormat="1" applyFont="1" applyFill="1" applyBorder="1" applyAlignment="1">
      <alignment horizontal="center"/>
    </xf>
    <xf numFmtId="0" fontId="8" fillId="36" borderId="29" xfId="0" applyFont="1" applyFill="1" applyBorder="1" applyAlignment="1">
      <alignment/>
    </xf>
    <xf numFmtId="3" fontId="8" fillId="36" borderId="29" xfId="0" applyNumberFormat="1" applyFont="1" applyFill="1" applyBorder="1" applyAlignment="1">
      <alignment/>
    </xf>
    <xf numFmtId="0" fontId="12" fillId="35" borderId="29" xfId="0" applyFont="1" applyFill="1" applyBorder="1" applyAlignment="1">
      <alignment horizontal="center"/>
    </xf>
    <xf numFmtId="0" fontId="12" fillId="35" borderId="29" xfId="0" applyFont="1" applyFill="1" applyBorder="1" applyAlignment="1">
      <alignment/>
    </xf>
    <xf numFmtId="0" fontId="16" fillId="35" borderId="29" xfId="0" applyFont="1" applyFill="1" applyBorder="1" applyAlignment="1">
      <alignment/>
    </xf>
    <xf numFmtId="0" fontId="8" fillId="37" borderId="29" xfId="0" applyFont="1" applyFill="1" applyBorder="1" applyAlignment="1">
      <alignment horizontal="center"/>
    </xf>
    <xf numFmtId="49" fontId="14" fillId="37" borderId="29" xfId="0" applyNumberFormat="1" applyFont="1" applyFill="1" applyBorder="1" applyAlignment="1">
      <alignment horizontal="center"/>
    </xf>
    <xf numFmtId="49" fontId="7" fillId="37" borderId="29" xfId="0" applyNumberFormat="1" applyFont="1" applyFill="1" applyBorder="1" applyAlignment="1">
      <alignment horizontal="left"/>
    </xf>
    <xf numFmtId="0" fontId="7" fillId="37" borderId="29" xfId="0" applyFont="1" applyFill="1" applyBorder="1" applyAlignment="1">
      <alignment/>
    </xf>
    <xf numFmtId="3" fontId="7" fillId="37" borderId="29" xfId="0" applyNumberFormat="1" applyFont="1" applyFill="1" applyBorder="1" applyAlignment="1">
      <alignment horizontal="right"/>
    </xf>
    <xf numFmtId="0" fontId="9" fillId="38" borderId="29" xfId="0" applyFont="1" applyFill="1" applyBorder="1" applyAlignment="1">
      <alignment horizontal="left" vertical="center"/>
    </xf>
    <xf numFmtId="0" fontId="10" fillId="38" borderId="29" xfId="0" applyFont="1" applyFill="1" applyBorder="1" applyAlignment="1">
      <alignment vertical="center"/>
    </xf>
    <xf numFmtId="0" fontId="17" fillId="38" borderId="29" xfId="0" applyFont="1" applyFill="1" applyBorder="1" applyAlignment="1">
      <alignment/>
    </xf>
    <xf numFmtId="3" fontId="15" fillId="38" borderId="29" xfId="0" applyNumberFormat="1" applyFont="1" applyFill="1" applyBorder="1" applyAlignment="1">
      <alignment/>
    </xf>
    <xf numFmtId="0" fontId="2" fillId="0" borderId="29" xfId="0" applyFont="1" applyBorder="1" applyAlignment="1">
      <alignment horizontal="center"/>
    </xf>
    <xf numFmtId="49" fontId="7" fillId="33" borderId="29" xfId="0" applyNumberFormat="1" applyFont="1" applyFill="1" applyBorder="1" applyAlignment="1">
      <alignment horizontal="center" vertical="center" wrapText="1"/>
    </xf>
    <xf numFmtId="0" fontId="8" fillId="38" borderId="29" xfId="0" applyFont="1" applyFill="1" applyBorder="1" applyAlignment="1">
      <alignment/>
    </xf>
    <xf numFmtId="3" fontId="11" fillId="38" borderId="29" xfId="0" applyNumberFormat="1" applyFont="1" applyFill="1" applyBorder="1" applyAlignment="1">
      <alignment/>
    </xf>
    <xf numFmtId="0" fontId="11" fillId="35" borderId="29" xfId="0" applyFont="1" applyFill="1" applyBorder="1" applyAlignment="1">
      <alignment/>
    </xf>
    <xf numFmtId="0" fontId="8" fillId="35" borderId="29" xfId="0" applyFont="1" applyFill="1" applyBorder="1" applyAlignment="1">
      <alignment/>
    </xf>
    <xf numFmtId="0" fontId="8" fillId="0" borderId="29" xfId="0" applyFont="1" applyBorder="1" applyAlignment="1">
      <alignment horizontal="center"/>
    </xf>
    <xf numFmtId="3" fontId="7" fillId="37" borderId="29" xfId="0" applyNumberFormat="1" applyFont="1" applyFill="1" applyBorder="1" applyAlignment="1">
      <alignment horizontal="right"/>
    </xf>
    <xf numFmtId="0" fontId="7" fillId="37" borderId="29" xfId="0" applyFont="1" applyFill="1" applyBorder="1" applyAlignment="1">
      <alignment/>
    </xf>
    <xf numFmtId="0" fontId="12" fillId="36" borderId="29" xfId="0" applyFont="1" applyFill="1" applyBorder="1" applyAlignment="1">
      <alignment horizontal="center"/>
    </xf>
    <xf numFmtId="0" fontId="7" fillId="37" borderId="29" xfId="0" applyFont="1" applyFill="1" applyBorder="1" applyAlignment="1">
      <alignment/>
    </xf>
    <xf numFmtId="0" fontId="8" fillId="37" borderId="29" xfId="0" applyFont="1" applyFill="1" applyBorder="1" applyAlignment="1">
      <alignment/>
    </xf>
    <xf numFmtId="3" fontId="7" fillId="37" borderId="29" xfId="0" applyNumberFormat="1" applyFont="1" applyFill="1" applyBorder="1" applyAlignment="1">
      <alignment/>
    </xf>
    <xf numFmtId="3" fontId="13" fillId="35" borderId="29" xfId="0" applyNumberFormat="1" applyFont="1" applyFill="1" applyBorder="1" applyAlignment="1">
      <alignment horizontal="right"/>
    </xf>
    <xf numFmtId="3" fontId="7" fillId="37" borderId="29" xfId="0" applyNumberFormat="1" applyFont="1" applyFill="1" applyBorder="1" applyAlignment="1">
      <alignment/>
    </xf>
    <xf numFmtId="0" fontId="10" fillId="38" borderId="29" xfId="0" applyFont="1" applyFill="1" applyBorder="1" applyAlignment="1">
      <alignment/>
    </xf>
    <xf numFmtId="0" fontId="16" fillId="35" borderId="29" xfId="0" applyFont="1" applyFill="1" applyBorder="1" applyAlignment="1">
      <alignment/>
    </xf>
    <xf numFmtId="3" fontId="13" fillId="35" borderId="29" xfId="0" applyNumberFormat="1" applyFont="1" applyFill="1" applyBorder="1" applyAlignment="1">
      <alignment/>
    </xf>
    <xf numFmtId="49" fontId="13" fillId="37" borderId="29" xfId="0" applyNumberFormat="1" applyFont="1" applyFill="1" applyBorder="1" applyAlignment="1">
      <alignment horizontal="left"/>
    </xf>
    <xf numFmtId="3" fontId="7" fillId="39" borderId="29" xfId="0" applyNumberFormat="1" applyFont="1" applyFill="1" applyBorder="1" applyAlignment="1">
      <alignment horizontal="right"/>
    </xf>
    <xf numFmtId="49" fontId="7" fillId="37" borderId="29" xfId="0" applyNumberFormat="1" applyFont="1" applyFill="1" applyBorder="1" applyAlignment="1">
      <alignment horizontal="left"/>
    </xf>
    <xf numFmtId="3" fontId="7" fillId="39" borderId="29" xfId="0" applyNumberFormat="1" applyFont="1" applyFill="1" applyBorder="1" applyAlignment="1">
      <alignment horizontal="right"/>
    </xf>
    <xf numFmtId="0" fontId="0" fillId="40" borderId="29" xfId="0" applyFill="1" applyBorder="1" applyAlignment="1">
      <alignment/>
    </xf>
    <xf numFmtId="0" fontId="3" fillId="40" borderId="29" xfId="0" applyFont="1" applyFill="1" applyBorder="1" applyAlignment="1">
      <alignment/>
    </xf>
    <xf numFmtId="3" fontId="88" fillId="38" borderId="29" xfId="0" applyNumberFormat="1" applyFont="1" applyFill="1" applyBorder="1" applyAlignment="1">
      <alignment/>
    </xf>
    <xf numFmtId="3" fontId="89" fillId="35" borderId="29" xfId="0" applyNumberFormat="1" applyFont="1" applyFill="1" applyBorder="1" applyAlignment="1">
      <alignment/>
    </xf>
    <xf numFmtId="3" fontId="90" fillId="37" borderId="29" xfId="0" applyNumberFormat="1" applyFont="1" applyFill="1" applyBorder="1" applyAlignment="1">
      <alignment horizontal="right"/>
    </xf>
    <xf numFmtId="3" fontId="91" fillId="36" borderId="29" xfId="0" applyNumberFormat="1" applyFont="1" applyFill="1" applyBorder="1" applyAlignment="1">
      <alignment/>
    </xf>
    <xf numFmtId="3" fontId="92" fillId="40" borderId="29" xfId="0" applyNumberFormat="1" applyFont="1" applyFill="1" applyBorder="1" applyAlignment="1">
      <alignment/>
    </xf>
    <xf numFmtId="49" fontId="8" fillId="36" borderId="32" xfId="0" applyNumberFormat="1" applyFont="1" applyFill="1" applyBorder="1" applyAlignment="1">
      <alignment horizontal="center"/>
    </xf>
    <xf numFmtId="0" fontId="8" fillId="36" borderId="32" xfId="0" applyFont="1" applyFill="1" applyBorder="1" applyAlignment="1">
      <alignment/>
    </xf>
    <xf numFmtId="49" fontId="7" fillId="33" borderId="10" xfId="0" applyNumberFormat="1" applyFont="1" applyFill="1" applyBorder="1" applyAlignment="1">
      <alignment horizontal="center" vertical="center" wrapText="1"/>
    </xf>
    <xf numFmtId="3" fontId="7" fillId="36" borderId="29" xfId="0" applyNumberFormat="1" applyFont="1" applyFill="1" applyBorder="1" applyAlignment="1">
      <alignment/>
    </xf>
    <xf numFmtId="0" fontId="8" fillId="34" borderId="29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41" borderId="29" xfId="0" applyFont="1" applyFill="1" applyBorder="1" applyAlignment="1">
      <alignment horizontal="center"/>
    </xf>
    <xf numFmtId="0" fontId="8" fillId="41" borderId="29" xfId="0" applyFont="1" applyFill="1" applyBorder="1" applyAlignment="1">
      <alignment/>
    </xf>
    <xf numFmtId="0" fontId="2" fillId="0" borderId="32" xfId="0" applyFont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49" fontId="14" fillId="34" borderId="32" xfId="0" applyNumberFormat="1" applyFont="1" applyFill="1" applyBorder="1" applyAlignment="1">
      <alignment horizontal="center"/>
    </xf>
    <xf numFmtId="0" fontId="19" fillId="42" borderId="30" xfId="0" applyFont="1" applyFill="1" applyBorder="1" applyAlignment="1">
      <alignment/>
    </xf>
    <xf numFmtId="0" fontId="4" fillId="43" borderId="30" xfId="0" applyFont="1" applyFill="1" applyBorder="1" applyAlignment="1">
      <alignment/>
    </xf>
    <xf numFmtId="0" fontId="4" fillId="43" borderId="33" xfId="0" applyFont="1" applyFill="1" applyBorder="1" applyAlignment="1">
      <alignment/>
    </xf>
    <xf numFmtId="49" fontId="7" fillId="33" borderId="29" xfId="0" applyNumberFormat="1" applyFont="1" applyFill="1" applyBorder="1" applyAlignment="1">
      <alignment horizontal="center" vertical="center" wrapText="1"/>
    </xf>
    <xf numFmtId="0" fontId="7" fillId="41" borderId="29" xfId="0" applyFont="1" applyFill="1" applyBorder="1" applyAlignment="1">
      <alignment horizontal="left" vertical="center"/>
    </xf>
    <xf numFmtId="0" fontId="7" fillId="41" borderId="29" xfId="0" applyFont="1" applyFill="1" applyBorder="1" applyAlignment="1">
      <alignment vertical="center"/>
    </xf>
    <xf numFmtId="3" fontId="14" fillId="41" borderId="29" xfId="0" applyNumberFormat="1" applyFont="1" applyFill="1" applyBorder="1" applyAlignment="1">
      <alignment/>
    </xf>
    <xf numFmtId="0" fontId="7" fillId="38" borderId="29" xfId="0" applyFont="1" applyFill="1" applyBorder="1" applyAlignment="1">
      <alignment horizontal="left" vertical="center"/>
    </xf>
    <xf numFmtId="0" fontId="7" fillId="38" borderId="29" xfId="0" applyFont="1" applyFill="1" applyBorder="1" applyAlignment="1">
      <alignment vertical="center"/>
    </xf>
    <xf numFmtId="3" fontId="14" fillId="38" borderId="29" xfId="0" applyNumberFormat="1" applyFont="1" applyFill="1" applyBorder="1" applyAlignment="1">
      <alignment/>
    </xf>
    <xf numFmtId="0" fontId="14" fillId="35" borderId="29" xfId="0" applyFont="1" applyFill="1" applyBorder="1" applyAlignment="1">
      <alignment horizontal="center"/>
    </xf>
    <xf numFmtId="0" fontId="14" fillId="35" borderId="29" xfId="0" applyFont="1" applyFill="1" applyBorder="1" applyAlignment="1">
      <alignment/>
    </xf>
    <xf numFmtId="3" fontId="7" fillId="35" borderId="29" xfId="0" applyNumberFormat="1" applyFont="1" applyFill="1" applyBorder="1" applyAlignment="1">
      <alignment horizontal="right"/>
    </xf>
    <xf numFmtId="0" fontId="5" fillId="42" borderId="31" xfId="0" applyFont="1" applyFill="1" applyBorder="1" applyAlignment="1">
      <alignment/>
    </xf>
    <xf numFmtId="0" fontId="5" fillId="42" borderId="34" xfId="0" applyFont="1" applyFill="1" applyBorder="1" applyAlignment="1">
      <alignment/>
    </xf>
    <xf numFmtId="3" fontId="93" fillId="42" borderId="29" xfId="0" applyNumberFormat="1" applyFont="1" applyFill="1" applyBorder="1" applyAlignment="1">
      <alignment/>
    </xf>
    <xf numFmtId="0" fontId="5" fillId="43" borderId="31" xfId="0" applyFont="1" applyFill="1" applyBorder="1" applyAlignment="1">
      <alignment/>
    </xf>
    <xf numFmtId="0" fontId="5" fillId="43" borderId="35" xfId="0" applyFont="1" applyFill="1" applyBorder="1" applyAlignment="1">
      <alignment/>
    </xf>
    <xf numFmtId="0" fontId="5" fillId="43" borderId="36" xfId="0" applyFont="1" applyFill="1" applyBorder="1" applyAlignment="1">
      <alignment/>
    </xf>
    <xf numFmtId="0" fontId="91" fillId="36" borderId="29" xfId="0" applyFont="1" applyFill="1" applyBorder="1" applyAlignment="1">
      <alignment/>
    </xf>
    <xf numFmtId="49" fontId="7" fillId="33" borderId="30" xfId="0" applyNumberFormat="1" applyFont="1" applyFill="1" applyBorder="1" applyAlignment="1">
      <alignment horizontal="center" vertical="center" wrapText="1"/>
    </xf>
    <xf numFmtId="0" fontId="5" fillId="43" borderId="34" xfId="0" applyFont="1" applyFill="1" applyBorder="1" applyAlignment="1">
      <alignment/>
    </xf>
    <xf numFmtId="0" fontId="5" fillId="43" borderId="30" xfId="0" applyFont="1" applyFill="1" applyBorder="1" applyAlignment="1">
      <alignment/>
    </xf>
    <xf numFmtId="0" fontId="19" fillId="44" borderId="30" xfId="0" applyFont="1" applyFill="1" applyBorder="1" applyAlignment="1">
      <alignment/>
    </xf>
    <xf numFmtId="0" fontId="5" fillId="44" borderId="31" xfId="0" applyFont="1" applyFill="1" applyBorder="1" applyAlignment="1">
      <alignment/>
    </xf>
    <xf numFmtId="0" fontId="5" fillId="44" borderId="34" xfId="0" applyFont="1" applyFill="1" applyBorder="1" applyAlignment="1">
      <alignment/>
    </xf>
    <xf numFmtId="0" fontId="8" fillId="45" borderId="29" xfId="0" applyFont="1" applyFill="1" applyBorder="1" applyAlignment="1">
      <alignment/>
    </xf>
    <xf numFmtId="0" fontId="22" fillId="34" borderId="0" xfId="0" applyFont="1" applyFill="1" applyBorder="1" applyAlignment="1">
      <alignment horizontal="left"/>
    </xf>
    <xf numFmtId="0" fontId="23" fillId="0" borderId="0" xfId="0" applyFont="1" applyAlignment="1">
      <alignment/>
    </xf>
    <xf numFmtId="0" fontId="2" fillId="0" borderId="29" xfId="0" applyFont="1" applyFill="1" applyBorder="1" applyAlignment="1">
      <alignment horizontal="center"/>
    </xf>
    <xf numFmtId="3" fontId="91" fillId="34" borderId="29" xfId="0" applyNumberFormat="1" applyFont="1" applyFill="1" applyBorder="1" applyAlignment="1">
      <alignment/>
    </xf>
    <xf numFmtId="49" fontId="14" fillId="0" borderId="32" xfId="0" applyNumberFormat="1" applyFont="1" applyFill="1" applyBorder="1" applyAlignment="1">
      <alignment horizontal="center"/>
    </xf>
    <xf numFmtId="49" fontId="8" fillId="34" borderId="29" xfId="0" applyNumberFormat="1" applyFont="1" applyFill="1" applyBorder="1" applyAlignment="1">
      <alignment horizontal="center"/>
    </xf>
    <xf numFmtId="49" fontId="5" fillId="33" borderId="22" xfId="0" applyNumberFormat="1" applyFont="1" applyFill="1" applyBorder="1" applyAlignment="1">
      <alignment horizontal="left"/>
    </xf>
    <xf numFmtId="49" fontId="7" fillId="33" borderId="30" xfId="0" applyNumberFormat="1" applyFont="1" applyFill="1" applyBorder="1" applyAlignment="1">
      <alignment horizontal="center" vertical="center" wrapText="1"/>
    </xf>
    <xf numFmtId="49" fontId="7" fillId="33" borderId="32" xfId="0" applyNumberFormat="1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/>
    </xf>
    <xf numFmtId="3" fontId="91" fillId="0" borderId="29" xfId="0" applyNumberFormat="1" applyFont="1" applyFill="1" applyBorder="1" applyAlignment="1">
      <alignment horizontal="right"/>
    </xf>
    <xf numFmtId="0" fontId="94" fillId="0" borderId="0" xfId="0" applyFont="1" applyAlignment="1">
      <alignment/>
    </xf>
    <xf numFmtId="49" fontId="8" fillId="0" borderId="29" xfId="0" applyNumberFormat="1" applyFont="1" applyFill="1" applyBorder="1" applyAlignment="1">
      <alignment horizontal="left"/>
    </xf>
    <xf numFmtId="49" fontId="1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3" fontId="8" fillId="36" borderId="29" xfId="0" applyNumberFormat="1" applyFont="1" applyFill="1" applyBorder="1" applyAlignment="1">
      <alignment/>
    </xf>
    <xf numFmtId="3" fontId="8" fillId="34" borderId="29" xfId="0" applyNumberFormat="1" applyFont="1" applyFill="1" applyBorder="1" applyAlignment="1">
      <alignment horizontal="right"/>
    </xf>
    <xf numFmtId="0" fontId="5" fillId="43" borderId="37" xfId="0" applyFont="1" applyFill="1" applyBorder="1" applyAlignment="1">
      <alignment/>
    </xf>
    <xf numFmtId="0" fontId="5" fillId="44" borderId="35" xfId="0" applyFont="1" applyFill="1" applyBorder="1" applyAlignment="1">
      <alignment/>
    </xf>
    <xf numFmtId="49" fontId="7" fillId="33" borderId="18" xfId="0" applyNumberFormat="1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/>
    </xf>
    <xf numFmtId="0" fontId="0" fillId="33" borderId="39" xfId="0" applyFill="1" applyBorder="1" applyAlignment="1">
      <alignment/>
    </xf>
    <xf numFmtId="0" fontId="14" fillId="33" borderId="29" xfId="0" applyFont="1" applyFill="1" applyBorder="1" applyAlignment="1">
      <alignment/>
    </xf>
    <xf numFmtId="0" fontId="14" fillId="45" borderId="29" xfId="0" applyFont="1" applyFill="1" applyBorder="1" applyAlignment="1">
      <alignment/>
    </xf>
    <xf numFmtId="0" fontId="14" fillId="33" borderId="40" xfId="0" applyFont="1" applyFill="1" applyBorder="1" applyAlignment="1">
      <alignment/>
    </xf>
    <xf numFmtId="49" fontId="4" fillId="33" borderId="41" xfId="0" applyNumberFormat="1" applyFont="1" applyFill="1" applyBorder="1" applyAlignment="1">
      <alignment/>
    </xf>
    <xf numFmtId="0" fontId="8" fillId="33" borderId="42" xfId="0" applyFont="1" applyFill="1" applyBorder="1" applyAlignment="1">
      <alignment/>
    </xf>
    <xf numFmtId="0" fontId="8" fillId="33" borderId="43" xfId="0" applyFont="1" applyFill="1" applyBorder="1" applyAlignment="1">
      <alignment/>
    </xf>
    <xf numFmtId="49" fontId="7" fillId="33" borderId="44" xfId="0" applyNumberFormat="1" applyFont="1" applyFill="1" applyBorder="1" applyAlignment="1">
      <alignment horizontal="center" vertical="center" wrapText="1"/>
    </xf>
    <xf numFmtId="49" fontId="7" fillId="33" borderId="45" xfId="0" applyNumberFormat="1" applyFont="1" applyFill="1" applyBorder="1" applyAlignment="1">
      <alignment horizontal="center" vertical="center" wrapText="1"/>
    </xf>
    <xf numFmtId="3" fontId="7" fillId="37" borderId="30" xfId="0" applyNumberFormat="1" applyFont="1" applyFill="1" applyBorder="1" applyAlignment="1">
      <alignment/>
    </xf>
    <xf numFmtId="3" fontId="7" fillId="37" borderId="34" xfId="0" applyNumberFormat="1" applyFont="1" applyFill="1" applyBorder="1" applyAlignment="1">
      <alignment/>
    </xf>
    <xf numFmtId="3" fontId="14" fillId="41" borderId="30" xfId="0" applyNumberFormat="1" applyFont="1" applyFill="1" applyBorder="1" applyAlignment="1">
      <alignment/>
    </xf>
    <xf numFmtId="3" fontId="14" fillId="38" borderId="30" xfId="0" applyNumberFormat="1" applyFont="1" applyFill="1" applyBorder="1" applyAlignment="1">
      <alignment/>
    </xf>
    <xf numFmtId="3" fontId="7" fillId="35" borderId="30" xfId="0" applyNumberFormat="1" applyFont="1" applyFill="1" applyBorder="1" applyAlignment="1">
      <alignment horizontal="right"/>
    </xf>
    <xf numFmtId="3" fontId="7" fillId="36" borderId="30" xfId="0" applyNumberFormat="1" applyFont="1" applyFill="1" applyBorder="1" applyAlignment="1">
      <alignment/>
    </xf>
    <xf numFmtId="3" fontId="93" fillId="42" borderId="30" xfId="0" applyNumberFormat="1" applyFont="1" applyFill="1" applyBorder="1" applyAlignment="1">
      <alignment/>
    </xf>
    <xf numFmtId="3" fontId="14" fillId="41" borderId="34" xfId="0" applyNumberFormat="1" applyFont="1" applyFill="1" applyBorder="1" applyAlignment="1">
      <alignment/>
    </xf>
    <xf numFmtId="3" fontId="14" fillId="38" borderId="34" xfId="0" applyNumberFormat="1" applyFont="1" applyFill="1" applyBorder="1" applyAlignment="1">
      <alignment/>
    </xf>
    <xf numFmtId="3" fontId="7" fillId="35" borderId="34" xfId="0" applyNumberFormat="1" applyFont="1" applyFill="1" applyBorder="1" applyAlignment="1">
      <alignment horizontal="right"/>
    </xf>
    <xf numFmtId="3" fontId="7" fillId="36" borderId="34" xfId="0" applyNumberFormat="1" applyFont="1" applyFill="1" applyBorder="1" applyAlignment="1">
      <alignment/>
    </xf>
    <xf numFmtId="3" fontId="93" fillId="42" borderId="34" xfId="0" applyNumberFormat="1" applyFont="1" applyFill="1" applyBorder="1" applyAlignment="1">
      <alignment/>
    </xf>
    <xf numFmtId="3" fontId="5" fillId="43" borderId="29" xfId="0" applyNumberFormat="1" applyFont="1" applyFill="1" applyBorder="1" applyAlignment="1">
      <alignment/>
    </xf>
    <xf numFmtId="0" fontId="0" fillId="46" borderId="29" xfId="0" applyFill="1" applyBorder="1" applyAlignment="1">
      <alignment/>
    </xf>
    <xf numFmtId="0" fontId="3" fillId="46" borderId="29" xfId="0" applyFont="1" applyFill="1" applyBorder="1" applyAlignment="1">
      <alignment/>
    </xf>
    <xf numFmtId="3" fontId="92" fillId="46" borderId="29" xfId="0" applyNumberFormat="1" applyFont="1" applyFill="1" applyBorder="1" applyAlignment="1">
      <alignment/>
    </xf>
    <xf numFmtId="0" fontId="8" fillId="36" borderId="29" xfId="0" applyFont="1" applyFill="1" applyBorder="1" applyAlignment="1">
      <alignment horizontal="right"/>
    </xf>
    <xf numFmtId="49" fontId="5" fillId="33" borderId="46" xfId="0" applyNumberFormat="1" applyFont="1" applyFill="1" applyBorder="1" applyAlignment="1">
      <alignment horizontal="left"/>
    </xf>
    <xf numFmtId="49" fontId="7" fillId="33" borderId="47" xfId="0" applyNumberFormat="1" applyFont="1" applyFill="1" applyBorder="1" applyAlignment="1">
      <alignment horizontal="center" vertical="center" wrapText="1"/>
    </xf>
    <xf numFmtId="49" fontId="7" fillId="33" borderId="48" xfId="0" applyNumberFormat="1" applyFont="1" applyFill="1" applyBorder="1" applyAlignment="1">
      <alignment horizontal="center" vertical="center" wrapText="1"/>
    </xf>
    <xf numFmtId="3" fontId="4" fillId="34" borderId="0" xfId="0" applyNumberFormat="1" applyFont="1" applyFill="1" applyBorder="1" applyAlignment="1">
      <alignment horizontal="right"/>
    </xf>
    <xf numFmtId="3" fontId="13" fillId="35" borderId="49" xfId="0" applyNumberFormat="1" applyFont="1" applyFill="1" applyBorder="1" applyAlignment="1">
      <alignment/>
    </xf>
    <xf numFmtId="3" fontId="13" fillId="35" borderId="50" xfId="0" applyNumberFormat="1" applyFont="1" applyFill="1" applyBorder="1" applyAlignment="1">
      <alignment/>
    </xf>
    <xf numFmtId="3" fontId="13" fillId="35" borderId="51" xfId="0" applyNumberFormat="1" applyFont="1" applyFill="1" applyBorder="1" applyAlignment="1">
      <alignment/>
    </xf>
    <xf numFmtId="3" fontId="7" fillId="37" borderId="50" xfId="0" applyNumberFormat="1" applyFont="1" applyFill="1" applyBorder="1" applyAlignment="1">
      <alignment horizontal="right"/>
    </xf>
    <xf numFmtId="3" fontId="7" fillId="37" borderId="51" xfId="0" applyNumberFormat="1" applyFont="1" applyFill="1" applyBorder="1" applyAlignment="1">
      <alignment horizontal="right"/>
    </xf>
    <xf numFmtId="3" fontId="8" fillId="36" borderId="50" xfId="0" applyNumberFormat="1" applyFont="1" applyFill="1" applyBorder="1" applyAlignment="1">
      <alignment/>
    </xf>
    <xf numFmtId="3" fontId="8" fillId="36" borderId="51" xfId="0" applyNumberFormat="1" applyFont="1" applyFill="1" applyBorder="1" applyAlignment="1">
      <alignment/>
    </xf>
    <xf numFmtId="3" fontId="91" fillId="36" borderId="50" xfId="0" applyNumberFormat="1" applyFont="1" applyFill="1" applyBorder="1" applyAlignment="1">
      <alignment/>
    </xf>
    <xf numFmtId="3" fontId="7" fillId="37" borderId="49" xfId="0" applyNumberFormat="1" applyFont="1" applyFill="1" applyBorder="1" applyAlignment="1">
      <alignment horizontal="right"/>
    </xf>
    <xf numFmtId="3" fontId="7" fillId="37" borderId="50" xfId="0" applyNumberFormat="1" applyFont="1" applyFill="1" applyBorder="1" applyAlignment="1">
      <alignment horizontal="right"/>
    </xf>
    <xf numFmtId="3" fontId="8" fillId="34" borderId="50" xfId="0" applyNumberFormat="1" applyFont="1" applyFill="1" applyBorder="1" applyAlignment="1">
      <alignment horizontal="right"/>
    </xf>
    <xf numFmtId="3" fontId="7" fillId="37" borderId="50" xfId="0" applyNumberFormat="1" applyFont="1" applyFill="1" applyBorder="1" applyAlignment="1">
      <alignment/>
    </xf>
    <xf numFmtId="3" fontId="7" fillId="37" borderId="51" xfId="0" applyNumberFormat="1" applyFont="1" applyFill="1" applyBorder="1" applyAlignment="1">
      <alignment/>
    </xf>
    <xf numFmtId="3" fontId="13" fillId="35" borderId="50" xfId="0" applyNumberFormat="1" applyFont="1" applyFill="1" applyBorder="1" applyAlignment="1">
      <alignment horizontal="right"/>
    </xf>
    <xf numFmtId="3" fontId="7" fillId="37" borderId="50" xfId="0" applyNumberFormat="1" applyFont="1" applyFill="1" applyBorder="1" applyAlignment="1">
      <alignment/>
    </xf>
    <xf numFmtId="3" fontId="13" fillId="35" borderId="24" xfId="0" applyNumberFormat="1" applyFont="1" applyFill="1" applyBorder="1" applyAlignment="1">
      <alignment/>
    </xf>
    <xf numFmtId="3" fontId="7" fillId="37" borderId="24" xfId="0" applyNumberFormat="1" applyFont="1" applyFill="1" applyBorder="1" applyAlignment="1">
      <alignment horizontal="right"/>
    </xf>
    <xf numFmtId="3" fontId="8" fillId="36" borderId="24" xfId="0" applyNumberFormat="1" applyFont="1" applyFill="1" applyBorder="1" applyAlignment="1">
      <alignment/>
    </xf>
    <xf numFmtId="3" fontId="7" fillId="37" borderId="24" xfId="0" applyNumberFormat="1" applyFont="1" applyFill="1" applyBorder="1" applyAlignment="1">
      <alignment horizontal="right"/>
    </xf>
    <xf numFmtId="3" fontId="13" fillId="35" borderId="52" xfId="0" applyNumberFormat="1" applyFont="1" applyFill="1" applyBorder="1" applyAlignment="1">
      <alignment/>
    </xf>
    <xf numFmtId="3" fontId="7" fillId="37" borderId="52" xfId="0" applyNumberFormat="1" applyFont="1" applyFill="1" applyBorder="1" applyAlignment="1">
      <alignment horizontal="right"/>
    </xf>
    <xf numFmtId="3" fontId="8" fillId="36" borderId="52" xfId="0" applyNumberFormat="1" applyFont="1" applyFill="1" applyBorder="1" applyAlignment="1">
      <alignment/>
    </xf>
    <xf numFmtId="3" fontId="91" fillId="36" borderId="52" xfId="0" applyNumberFormat="1" applyFont="1" applyFill="1" applyBorder="1" applyAlignment="1">
      <alignment/>
    </xf>
    <xf numFmtId="3" fontId="7" fillId="37" borderId="52" xfId="0" applyNumberFormat="1" applyFont="1" applyFill="1" applyBorder="1" applyAlignment="1">
      <alignment horizontal="right"/>
    </xf>
    <xf numFmtId="49" fontId="95" fillId="33" borderId="29" xfId="0" applyNumberFormat="1" applyFont="1" applyFill="1" applyBorder="1" applyAlignment="1">
      <alignment horizontal="center" vertical="center" wrapText="1"/>
    </xf>
    <xf numFmtId="3" fontId="8" fillId="34" borderId="53" xfId="0" applyNumberFormat="1" applyFont="1" applyFill="1" applyBorder="1" applyAlignment="1">
      <alignment horizontal="right"/>
    </xf>
    <xf numFmtId="3" fontId="8" fillId="34" borderId="54" xfId="0" applyNumberFormat="1" applyFont="1" applyFill="1" applyBorder="1" applyAlignment="1">
      <alignment horizontal="right"/>
    </xf>
    <xf numFmtId="3" fontId="8" fillId="34" borderId="29" xfId="0" applyNumberFormat="1" applyFont="1" applyFill="1" applyBorder="1" applyAlignment="1">
      <alignment horizontal="right"/>
    </xf>
    <xf numFmtId="3" fontId="13" fillId="35" borderId="55" xfId="0" applyNumberFormat="1" applyFont="1" applyFill="1" applyBorder="1" applyAlignment="1">
      <alignment/>
    </xf>
    <xf numFmtId="3" fontId="13" fillId="35" borderId="56" xfId="0" applyNumberFormat="1" applyFont="1" applyFill="1" applyBorder="1" applyAlignment="1">
      <alignment/>
    </xf>
    <xf numFmtId="3" fontId="7" fillId="39" borderId="50" xfId="0" applyNumberFormat="1" applyFont="1" applyFill="1" applyBorder="1" applyAlignment="1">
      <alignment/>
    </xf>
    <xf numFmtId="3" fontId="8" fillId="36" borderId="50" xfId="0" applyNumberFormat="1" applyFont="1" applyFill="1" applyBorder="1" applyAlignment="1">
      <alignment/>
    </xf>
    <xf numFmtId="3" fontId="8" fillId="36" borderId="51" xfId="0" applyNumberFormat="1" applyFont="1" applyFill="1" applyBorder="1" applyAlignment="1">
      <alignment/>
    </xf>
    <xf numFmtId="3" fontId="91" fillId="36" borderId="51" xfId="0" applyNumberFormat="1" applyFont="1" applyFill="1" applyBorder="1" applyAlignment="1">
      <alignment/>
    </xf>
    <xf numFmtId="3" fontId="7" fillId="39" borderId="50" xfId="0" applyNumberFormat="1" applyFont="1" applyFill="1" applyBorder="1" applyAlignment="1">
      <alignment horizontal="right"/>
    </xf>
    <xf numFmtId="3" fontId="8" fillId="36" borderId="53" xfId="0" applyNumberFormat="1" applyFont="1" applyFill="1" applyBorder="1" applyAlignment="1">
      <alignment/>
    </xf>
    <xf numFmtId="3" fontId="7" fillId="39" borderId="24" xfId="0" applyNumberFormat="1" applyFont="1" applyFill="1" applyBorder="1" applyAlignment="1">
      <alignment/>
    </xf>
    <xf numFmtId="3" fontId="8" fillId="36" borderId="24" xfId="0" applyNumberFormat="1" applyFont="1" applyFill="1" applyBorder="1" applyAlignment="1">
      <alignment/>
    </xf>
    <xf numFmtId="3" fontId="91" fillId="36" borderId="24" xfId="0" applyNumberFormat="1" applyFont="1" applyFill="1" applyBorder="1" applyAlignment="1">
      <alignment/>
    </xf>
    <xf numFmtId="3" fontId="7" fillId="39" borderId="24" xfId="0" applyNumberFormat="1" applyFont="1" applyFill="1" applyBorder="1" applyAlignment="1">
      <alignment horizontal="right"/>
    </xf>
    <xf numFmtId="3" fontId="13" fillId="35" borderId="57" xfId="0" applyNumberFormat="1" applyFont="1" applyFill="1" applyBorder="1" applyAlignment="1">
      <alignment/>
    </xf>
    <xf numFmtId="3" fontId="7" fillId="39" borderId="52" xfId="0" applyNumberFormat="1" applyFont="1" applyFill="1" applyBorder="1" applyAlignment="1">
      <alignment horizontal="right"/>
    </xf>
    <xf numFmtId="3" fontId="7" fillId="39" borderId="29" xfId="0" applyNumberFormat="1" applyFont="1" applyFill="1" applyBorder="1" applyAlignment="1">
      <alignment/>
    </xf>
    <xf numFmtId="3" fontId="90" fillId="37" borderId="50" xfId="0" applyNumberFormat="1" applyFont="1" applyFill="1" applyBorder="1" applyAlignment="1">
      <alignment horizontal="right"/>
    </xf>
    <xf numFmtId="3" fontId="90" fillId="37" borderId="51" xfId="0" applyNumberFormat="1" applyFont="1" applyFill="1" applyBorder="1" applyAlignment="1">
      <alignment horizontal="right"/>
    </xf>
    <xf numFmtId="3" fontId="13" fillId="35" borderId="50" xfId="0" applyNumberFormat="1" applyFont="1" applyFill="1" applyBorder="1" applyAlignment="1">
      <alignment/>
    </xf>
    <xf numFmtId="3" fontId="89" fillId="35" borderId="50" xfId="0" applyNumberFormat="1" applyFont="1" applyFill="1" applyBorder="1" applyAlignment="1">
      <alignment/>
    </xf>
    <xf numFmtId="3" fontId="89" fillId="35" borderId="51" xfId="0" applyNumberFormat="1" applyFont="1" applyFill="1" applyBorder="1" applyAlignment="1">
      <alignment/>
    </xf>
    <xf numFmtId="0" fontId="7" fillId="37" borderId="51" xfId="0" applyFont="1" applyFill="1" applyBorder="1" applyAlignment="1">
      <alignment/>
    </xf>
    <xf numFmtId="3" fontId="91" fillId="39" borderId="51" xfId="0" applyNumberFormat="1" applyFont="1" applyFill="1" applyBorder="1" applyAlignment="1">
      <alignment/>
    </xf>
    <xf numFmtId="3" fontId="90" fillId="37" borderId="24" xfId="0" applyNumberFormat="1" applyFont="1" applyFill="1" applyBorder="1" applyAlignment="1">
      <alignment horizontal="right"/>
    </xf>
    <xf numFmtId="3" fontId="13" fillId="35" borderId="24" xfId="0" applyNumberFormat="1" applyFont="1" applyFill="1" applyBorder="1" applyAlignment="1">
      <alignment/>
    </xf>
    <xf numFmtId="3" fontId="89" fillId="35" borderId="24" xfId="0" applyNumberFormat="1" applyFont="1" applyFill="1" applyBorder="1" applyAlignment="1">
      <alignment/>
    </xf>
    <xf numFmtId="3" fontId="15" fillId="45" borderId="34" xfId="0" applyNumberFormat="1" applyFont="1" applyFill="1" applyBorder="1" applyAlignment="1">
      <alignment/>
    </xf>
    <xf numFmtId="3" fontId="90" fillId="37" borderId="52" xfId="0" applyNumberFormat="1" applyFont="1" applyFill="1" applyBorder="1" applyAlignment="1">
      <alignment horizontal="right"/>
    </xf>
    <xf numFmtId="3" fontId="89" fillId="35" borderId="52" xfId="0" applyNumberFormat="1" applyFont="1" applyFill="1" applyBorder="1" applyAlignment="1">
      <alignment/>
    </xf>
    <xf numFmtId="0" fontId="7" fillId="37" borderId="52" xfId="0" applyFont="1" applyFill="1" applyBorder="1" applyAlignment="1">
      <alignment/>
    </xf>
    <xf numFmtId="3" fontId="91" fillId="39" borderId="52" xfId="0" applyNumberFormat="1" applyFont="1" applyFill="1" applyBorder="1" applyAlignment="1">
      <alignment/>
    </xf>
    <xf numFmtId="3" fontId="91" fillId="39" borderId="29" xfId="0" applyNumberFormat="1" applyFont="1" applyFill="1" applyBorder="1" applyAlignment="1">
      <alignment/>
    </xf>
    <xf numFmtId="49" fontId="7" fillId="33" borderId="58" xfId="0" applyNumberFormat="1" applyFont="1" applyFill="1" applyBorder="1" applyAlignment="1">
      <alignment horizontal="center" vertical="center" wrapText="1"/>
    </xf>
    <xf numFmtId="3" fontId="8" fillId="36" borderId="53" xfId="0" applyNumberFormat="1" applyFont="1" applyFill="1" applyBorder="1" applyAlignment="1">
      <alignment/>
    </xf>
    <xf numFmtId="3" fontId="8" fillId="36" borderId="59" xfId="0" applyNumberFormat="1" applyFont="1" applyFill="1" applyBorder="1" applyAlignment="1">
      <alignment/>
    </xf>
    <xf numFmtId="3" fontId="7" fillId="39" borderId="50" xfId="0" applyNumberFormat="1" applyFont="1" applyFill="1" applyBorder="1" applyAlignment="1">
      <alignment horizontal="right"/>
    </xf>
    <xf numFmtId="3" fontId="91" fillId="0" borderId="50" xfId="0" applyNumberFormat="1" applyFont="1" applyFill="1" applyBorder="1" applyAlignment="1">
      <alignment horizontal="right"/>
    </xf>
    <xf numFmtId="3" fontId="91" fillId="34" borderId="53" xfId="0" applyNumberFormat="1" applyFont="1" applyFill="1" applyBorder="1" applyAlignment="1">
      <alignment/>
    </xf>
    <xf numFmtId="0" fontId="96" fillId="0" borderId="29" xfId="0" applyFont="1" applyBorder="1" applyAlignment="1">
      <alignment horizontal="center"/>
    </xf>
    <xf numFmtId="0" fontId="91" fillId="0" borderId="29" xfId="0" applyFont="1" applyFill="1" applyBorder="1" applyAlignment="1">
      <alignment horizontal="center"/>
    </xf>
    <xf numFmtId="49" fontId="91" fillId="36" borderId="29" xfId="0" applyNumberFormat="1" applyFont="1" applyFill="1" applyBorder="1" applyAlignment="1">
      <alignment horizontal="center"/>
    </xf>
    <xf numFmtId="0" fontId="97" fillId="35" borderId="29" xfId="0" applyFont="1" applyFill="1" applyBorder="1" applyAlignment="1">
      <alignment horizontal="center"/>
    </xf>
    <xf numFmtId="0" fontId="97" fillId="35" borderId="29" xfId="0" applyFont="1" applyFill="1" applyBorder="1" applyAlignment="1">
      <alignment/>
    </xf>
    <xf numFmtId="0" fontId="98" fillId="35" borderId="29" xfId="0" applyFont="1" applyFill="1" applyBorder="1" applyAlignment="1">
      <alignment/>
    </xf>
    <xf numFmtId="49" fontId="95" fillId="33" borderId="60" xfId="0" applyNumberFormat="1" applyFont="1" applyFill="1" applyBorder="1" applyAlignment="1">
      <alignment horizontal="center" vertical="center" wrapText="1"/>
    </xf>
    <xf numFmtId="49" fontId="95" fillId="33" borderId="6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3" fontId="8" fillId="36" borderId="28" xfId="0" applyNumberFormat="1" applyFont="1" applyFill="1" applyBorder="1" applyAlignment="1">
      <alignment/>
    </xf>
    <xf numFmtId="3" fontId="8" fillId="34" borderId="28" xfId="0" applyNumberFormat="1" applyFont="1" applyFill="1" applyBorder="1" applyAlignment="1">
      <alignment horizontal="right"/>
    </xf>
    <xf numFmtId="3" fontId="13" fillId="35" borderId="62" xfId="0" applyNumberFormat="1" applyFont="1" applyFill="1" applyBorder="1" applyAlignment="1">
      <alignment/>
    </xf>
    <xf numFmtId="3" fontId="13" fillId="35" borderId="63" xfId="0" applyNumberFormat="1" applyFont="1" applyFill="1" applyBorder="1" applyAlignment="1">
      <alignment/>
    </xf>
    <xf numFmtId="0" fontId="13" fillId="37" borderId="29" xfId="0" applyFont="1" applyFill="1" applyBorder="1" applyAlignment="1">
      <alignment/>
    </xf>
    <xf numFmtId="0" fontId="13" fillId="39" borderId="29" xfId="0" applyFont="1" applyFill="1" applyBorder="1" applyAlignment="1">
      <alignment/>
    </xf>
    <xf numFmtId="0" fontId="13" fillId="39" borderId="29" xfId="0" applyFont="1" applyFill="1" applyBorder="1" applyAlignment="1">
      <alignment/>
    </xf>
    <xf numFmtId="0" fontId="8" fillId="37" borderId="29" xfId="0" applyFont="1" applyFill="1" applyBorder="1" applyAlignment="1">
      <alignment/>
    </xf>
    <xf numFmtId="0" fontId="90" fillId="39" borderId="29" xfId="0" applyFont="1" applyFill="1" applyBorder="1" applyAlignment="1">
      <alignment/>
    </xf>
    <xf numFmtId="0" fontId="8" fillId="37" borderId="29" xfId="0" applyFont="1" applyFill="1" applyBorder="1" applyAlignment="1">
      <alignment/>
    </xf>
    <xf numFmtId="3" fontId="13" fillId="35" borderId="24" xfId="0" applyNumberFormat="1" applyFont="1" applyFill="1" applyBorder="1" applyAlignment="1">
      <alignment horizontal="right"/>
    </xf>
    <xf numFmtId="3" fontId="7" fillId="37" borderId="24" xfId="0" applyNumberFormat="1" applyFont="1" applyFill="1" applyBorder="1" applyAlignment="1">
      <alignment/>
    </xf>
    <xf numFmtId="3" fontId="91" fillId="34" borderId="53" xfId="0" applyNumberFormat="1" applyFont="1" applyFill="1" applyBorder="1" applyAlignment="1">
      <alignment horizontal="right"/>
    </xf>
    <xf numFmtId="3" fontId="7" fillId="39" borderId="28" xfId="0" applyNumberFormat="1" applyFont="1" applyFill="1" applyBorder="1" applyAlignment="1">
      <alignment horizontal="right"/>
    </xf>
    <xf numFmtId="3" fontId="90" fillId="39" borderId="24" xfId="0" applyNumberFormat="1" applyFont="1" applyFill="1" applyBorder="1" applyAlignment="1">
      <alignment/>
    </xf>
    <xf numFmtId="3" fontId="90" fillId="39" borderId="29" xfId="0" applyNumberFormat="1" applyFont="1" applyFill="1" applyBorder="1" applyAlignment="1">
      <alignment/>
    </xf>
    <xf numFmtId="49" fontId="9" fillId="33" borderId="29" xfId="0" applyNumberFormat="1" applyFont="1" applyFill="1" applyBorder="1" applyAlignment="1">
      <alignment horizontal="center" vertical="center" wrapText="1"/>
    </xf>
    <xf numFmtId="49" fontId="99" fillId="33" borderId="29" xfId="0" applyNumberFormat="1" applyFont="1" applyFill="1" applyBorder="1" applyAlignment="1">
      <alignment horizontal="left"/>
    </xf>
    <xf numFmtId="49" fontId="99" fillId="33" borderId="32" xfId="0" applyNumberFormat="1" applyFont="1" applyFill="1" applyBorder="1" applyAlignment="1">
      <alignment horizontal="center" vertical="center" wrapText="1"/>
    </xf>
    <xf numFmtId="49" fontId="99" fillId="33" borderId="48" xfId="0" applyNumberFormat="1" applyFont="1" applyFill="1" applyBorder="1" applyAlignment="1">
      <alignment horizontal="center" vertical="center" wrapText="1"/>
    </xf>
    <xf numFmtId="49" fontId="99" fillId="33" borderId="64" xfId="0" applyNumberFormat="1" applyFont="1" applyFill="1" applyBorder="1" applyAlignment="1">
      <alignment horizontal="center" vertical="center" wrapText="1"/>
    </xf>
    <xf numFmtId="49" fontId="99" fillId="33" borderId="33" xfId="0" applyNumberFormat="1" applyFont="1" applyFill="1" applyBorder="1" applyAlignment="1">
      <alignment horizontal="center" vertical="center" wrapText="1"/>
    </xf>
    <xf numFmtId="49" fontId="99" fillId="33" borderId="58" xfId="0" applyNumberFormat="1" applyFont="1" applyFill="1" applyBorder="1" applyAlignment="1">
      <alignment horizontal="center" vertical="center" wrapText="1"/>
    </xf>
    <xf numFmtId="49" fontId="99" fillId="33" borderId="65" xfId="0" applyNumberFormat="1" applyFont="1" applyFill="1" applyBorder="1" applyAlignment="1">
      <alignment horizontal="center" vertical="center" wrapText="1"/>
    </xf>
    <xf numFmtId="49" fontId="99" fillId="33" borderId="40" xfId="0" applyNumberFormat="1" applyFont="1" applyFill="1" applyBorder="1" applyAlignment="1">
      <alignment horizontal="center" vertical="center" wrapText="1"/>
    </xf>
    <xf numFmtId="49" fontId="99" fillId="33" borderId="58" xfId="0" applyNumberFormat="1" applyFont="1" applyFill="1" applyBorder="1" applyAlignment="1">
      <alignment horizontal="left"/>
    </xf>
    <xf numFmtId="49" fontId="99" fillId="33" borderId="66" xfId="0" applyNumberFormat="1" applyFont="1" applyFill="1" applyBorder="1" applyAlignment="1">
      <alignment horizontal="left"/>
    </xf>
    <xf numFmtId="49" fontId="99" fillId="33" borderId="67" xfId="0" applyNumberFormat="1" applyFont="1" applyFill="1" applyBorder="1" applyAlignment="1">
      <alignment horizontal="left"/>
    </xf>
    <xf numFmtId="49" fontId="99" fillId="33" borderId="68" xfId="0" applyNumberFormat="1" applyFont="1" applyFill="1" applyBorder="1" applyAlignment="1">
      <alignment horizontal="left"/>
    </xf>
    <xf numFmtId="49" fontId="99" fillId="33" borderId="69" xfId="0" applyNumberFormat="1" applyFont="1" applyFill="1" applyBorder="1" applyAlignment="1">
      <alignment horizontal="center" vertical="center" wrapText="1"/>
    </xf>
    <xf numFmtId="49" fontId="99" fillId="33" borderId="70" xfId="0" applyNumberFormat="1" applyFont="1" applyFill="1" applyBorder="1" applyAlignment="1">
      <alignment horizontal="center" vertical="center" wrapText="1"/>
    </xf>
    <xf numFmtId="49" fontId="99" fillId="33" borderId="71" xfId="0" applyNumberFormat="1" applyFont="1" applyFill="1" applyBorder="1" applyAlignment="1">
      <alignment horizontal="center" vertical="center" wrapText="1"/>
    </xf>
    <xf numFmtId="3" fontId="91" fillId="36" borderId="19" xfId="0" applyNumberFormat="1" applyFont="1" applyFill="1" applyBorder="1" applyAlignment="1">
      <alignment/>
    </xf>
    <xf numFmtId="3" fontId="91" fillId="36" borderId="72" xfId="0" applyNumberFormat="1" applyFont="1" applyFill="1" applyBorder="1" applyAlignment="1">
      <alignment/>
    </xf>
    <xf numFmtId="3" fontId="89" fillId="35" borderId="50" xfId="0" applyNumberFormat="1" applyFont="1" applyFill="1" applyBorder="1" applyAlignment="1">
      <alignment/>
    </xf>
    <xf numFmtId="3" fontId="90" fillId="37" borderId="28" xfId="0" applyNumberFormat="1" applyFont="1" applyFill="1" applyBorder="1" applyAlignment="1">
      <alignment horizontal="right"/>
    </xf>
    <xf numFmtId="3" fontId="89" fillId="35" borderId="29" xfId="0" applyNumberFormat="1" applyFont="1" applyFill="1" applyBorder="1" applyAlignment="1">
      <alignment/>
    </xf>
    <xf numFmtId="49" fontId="99" fillId="33" borderId="29" xfId="0" applyNumberFormat="1" applyFont="1" applyFill="1" applyBorder="1" applyAlignment="1">
      <alignment horizontal="center" vertical="center" wrapText="1"/>
    </xf>
    <xf numFmtId="3" fontId="89" fillId="35" borderId="63" xfId="0" applyNumberFormat="1" applyFont="1" applyFill="1" applyBorder="1" applyAlignment="1">
      <alignment/>
    </xf>
    <xf numFmtId="49" fontId="99" fillId="33" borderId="73" xfId="0" applyNumberFormat="1" applyFont="1" applyFill="1" applyBorder="1" applyAlignment="1">
      <alignment horizontal="center" vertical="center" wrapText="1"/>
    </xf>
    <xf numFmtId="3" fontId="8" fillId="36" borderId="54" xfId="0" applyNumberFormat="1" applyFont="1" applyFill="1" applyBorder="1" applyAlignment="1">
      <alignment/>
    </xf>
    <xf numFmtId="3" fontId="8" fillId="36" borderId="59" xfId="0" applyNumberFormat="1" applyFont="1" applyFill="1" applyBorder="1" applyAlignment="1">
      <alignment/>
    </xf>
    <xf numFmtId="0" fontId="2" fillId="33" borderId="71" xfId="0" applyFont="1" applyFill="1" applyBorder="1" applyAlignment="1">
      <alignment horizontal="center"/>
    </xf>
    <xf numFmtId="0" fontId="2" fillId="33" borderId="74" xfId="0" applyFont="1" applyFill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13" fillId="47" borderId="29" xfId="0" applyFont="1" applyFill="1" applyBorder="1" applyAlignment="1">
      <alignment/>
    </xf>
    <xf numFmtId="3" fontId="13" fillId="47" borderId="52" xfId="0" applyNumberFormat="1" applyFont="1" applyFill="1" applyBorder="1" applyAlignment="1">
      <alignment horizontal="right"/>
    </xf>
    <xf numFmtId="3" fontId="13" fillId="47" borderId="29" xfId="0" applyNumberFormat="1" applyFont="1" applyFill="1" applyBorder="1" applyAlignment="1">
      <alignment horizontal="right"/>
    </xf>
    <xf numFmtId="3" fontId="13" fillId="47" borderId="51" xfId="0" applyNumberFormat="1" applyFont="1" applyFill="1" applyBorder="1" applyAlignment="1">
      <alignment horizontal="right"/>
    </xf>
    <xf numFmtId="0" fontId="12" fillId="47" borderId="29" xfId="0" applyFont="1" applyFill="1" applyBorder="1" applyAlignment="1">
      <alignment horizontal="center"/>
    </xf>
    <xf numFmtId="0" fontId="12" fillId="47" borderId="29" xfId="0" applyFont="1" applyFill="1" applyBorder="1" applyAlignment="1">
      <alignment/>
    </xf>
    <xf numFmtId="0" fontId="16" fillId="47" borderId="29" xfId="0" applyFont="1" applyFill="1" applyBorder="1" applyAlignment="1">
      <alignment/>
    </xf>
    <xf numFmtId="3" fontId="13" fillId="47" borderId="52" xfId="0" applyNumberFormat="1" applyFont="1" applyFill="1" applyBorder="1" applyAlignment="1">
      <alignment/>
    </xf>
    <xf numFmtId="3" fontId="13" fillId="47" borderId="29" xfId="0" applyNumberFormat="1" applyFont="1" applyFill="1" applyBorder="1" applyAlignment="1">
      <alignment/>
    </xf>
    <xf numFmtId="3" fontId="13" fillId="47" borderId="51" xfId="0" applyNumberFormat="1" applyFont="1" applyFill="1" applyBorder="1" applyAlignment="1">
      <alignment/>
    </xf>
    <xf numFmtId="0" fontId="90" fillId="47" borderId="29" xfId="0" applyFont="1" applyFill="1" applyBorder="1" applyAlignment="1">
      <alignment/>
    </xf>
    <xf numFmtId="3" fontId="90" fillId="47" borderId="52" xfId="0" applyNumberFormat="1" applyFont="1" applyFill="1" applyBorder="1" applyAlignment="1">
      <alignment horizontal="right"/>
    </xf>
    <xf numFmtId="3" fontId="90" fillId="47" borderId="29" xfId="0" applyNumberFormat="1" applyFont="1" applyFill="1" applyBorder="1" applyAlignment="1">
      <alignment horizontal="right"/>
    </xf>
    <xf numFmtId="3" fontId="90" fillId="47" borderId="51" xfId="0" applyNumberFormat="1" applyFont="1" applyFill="1" applyBorder="1" applyAlignment="1">
      <alignment horizontal="right"/>
    </xf>
    <xf numFmtId="0" fontId="2" fillId="0" borderId="75" xfId="0" applyFont="1" applyBorder="1" applyAlignment="1">
      <alignment horizontal="center"/>
    </xf>
    <xf numFmtId="0" fontId="2" fillId="34" borderId="76" xfId="0" applyFont="1" applyFill="1" applyBorder="1" applyAlignment="1">
      <alignment horizontal="center"/>
    </xf>
    <xf numFmtId="49" fontId="100" fillId="33" borderId="14" xfId="0" applyNumberFormat="1" applyFont="1" applyFill="1" applyBorder="1" applyAlignment="1">
      <alignment horizontal="center" vertical="center" wrapText="1"/>
    </xf>
    <xf numFmtId="49" fontId="100" fillId="33" borderId="13" xfId="0" applyNumberFormat="1" applyFont="1" applyFill="1" applyBorder="1" applyAlignment="1">
      <alignment horizontal="center" vertical="center" wrapText="1"/>
    </xf>
    <xf numFmtId="3" fontId="13" fillId="47" borderId="50" xfId="0" applyNumberFormat="1" applyFont="1" applyFill="1" applyBorder="1" applyAlignment="1">
      <alignment horizontal="right"/>
    </xf>
    <xf numFmtId="3" fontId="13" fillId="47" borderId="50" xfId="0" applyNumberFormat="1" applyFont="1" applyFill="1" applyBorder="1" applyAlignment="1">
      <alignment/>
    </xf>
    <xf numFmtId="0" fontId="7" fillId="37" borderId="50" xfId="0" applyFont="1" applyFill="1" applyBorder="1" applyAlignment="1">
      <alignment/>
    </xf>
    <xf numFmtId="3" fontId="90" fillId="47" borderId="50" xfId="0" applyNumberFormat="1" applyFont="1" applyFill="1" applyBorder="1" applyAlignment="1">
      <alignment horizontal="right"/>
    </xf>
    <xf numFmtId="3" fontId="91" fillId="39" borderId="50" xfId="0" applyNumberFormat="1" applyFont="1" applyFill="1" applyBorder="1" applyAlignment="1">
      <alignment/>
    </xf>
    <xf numFmtId="3" fontId="89" fillId="35" borderId="51" xfId="0" applyNumberFormat="1" applyFont="1" applyFill="1" applyBorder="1" applyAlignment="1">
      <alignment/>
    </xf>
    <xf numFmtId="3" fontId="7" fillId="37" borderId="49" xfId="0" applyNumberFormat="1" applyFont="1" applyFill="1" applyBorder="1" applyAlignment="1">
      <alignment horizontal="right"/>
    </xf>
    <xf numFmtId="49" fontId="93" fillId="33" borderId="21" xfId="0" applyNumberFormat="1" applyFont="1" applyFill="1" applyBorder="1" applyAlignment="1">
      <alignment horizontal="left"/>
    </xf>
    <xf numFmtId="49" fontId="93" fillId="33" borderId="23" xfId="0" applyNumberFormat="1" applyFont="1" applyFill="1" applyBorder="1" applyAlignment="1">
      <alignment horizontal="left"/>
    </xf>
    <xf numFmtId="49" fontId="90" fillId="33" borderId="11" xfId="0" applyNumberFormat="1" applyFont="1" applyFill="1" applyBorder="1" applyAlignment="1">
      <alignment horizontal="center" vertical="center" wrapText="1"/>
    </xf>
    <xf numFmtId="49" fontId="90" fillId="33" borderId="10" xfId="0" applyNumberFormat="1" applyFont="1" applyFill="1" applyBorder="1" applyAlignment="1">
      <alignment horizontal="center" vertical="center" wrapText="1"/>
    </xf>
    <xf numFmtId="49" fontId="90" fillId="33" borderId="14" xfId="0" applyNumberFormat="1" applyFont="1" applyFill="1" applyBorder="1" applyAlignment="1">
      <alignment horizontal="center" vertical="center" wrapText="1"/>
    </xf>
    <xf numFmtId="49" fontId="90" fillId="33" borderId="13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/>
    </xf>
    <xf numFmtId="0" fontId="8" fillId="34" borderId="29" xfId="0" applyFont="1" applyFill="1" applyBorder="1" applyAlignment="1">
      <alignment horizontal="center"/>
    </xf>
    <xf numFmtId="49" fontId="18" fillId="34" borderId="29" xfId="0" applyNumberFormat="1" applyFont="1" applyFill="1" applyBorder="1" applyAlignment="1">
      <alignment horizontal="center"/>
    </xf>
    <xf numFmtId="0" fontId="12" fillId="37" borderId="29" xfId="0" applyFont="1" applyFill="1" applyBorder="1" applyAlignment="1">
      <alignment horizontal="center"/>
    </xf>
    <xf numFmtId="0" fontId="14" fillId="37" borderId="29" xfId="0" applyFont="1" applyFill="1" applyBorder="1" applyAlignment="1">
      <alignment horizontal="center"/>
    </xf>
    <xf numFmtId="14" fontId="8" fillId="0" borderId="29" xfId="0" applyNumberFormat="1" applyFont="1" applyBorder="1" applyAlignment="1">
      <alignment horizontal="center"/>
    </xf>
    <xf numFmtId="3" fontId="89" fillId="35" borderId="52" xfId="0" applyNumberFormat="1" applyFont="1" applyFill="1" applyBorder="1" applyAlignment="1">
      <alignment/>
    </xf>
    <xf numFmtId="0" fontId="8" fillId="39" borderId="29" xfId="0" applyFont="1" applyFill="1" applyBorder="1" applyAlignment="1">
      <alignment horizontal="center"/>
    </xf>
    <xf numFmtId="0" fontId="13" fillId="47" borderId="29" xfId="0" applyFont="1" applyFill="1" applyBorder="1" applyAlignment="1">
      <alignment horizontal="center"/>
    </xf>
    <xf numFmtId="49" fontId="12" fillId="47" borderId="29" xfId="0" applyNumberFormat="1" applyFont="1" applyFill="1" applyBorder="1" applyAlignment="1">
      <alignment horizontal="center"/>
    </xf>
    <xf numFmtId="0" fontId="12" fillId="39" borderId="29" xfId="0" applyFont="1" applyFill="1" applyBorder="1" applyAlignment="1">
      <alignment horizontal="center"/>
    </xf>
    <xf numFmtId="0" fontId="7" fillId="35" borderId="29" xfId="0" applyFont="1" applyFill="1" applyBorder="1" applyAlignment="1">
      <alignment horizontal="center"/>
    </xf>
    <xf numFmtId="0" fontId="101" fillId="0" borderId="29" xfId="0" applyFont="1" applyBorder="1" applyAlignment="1">
      <alignment horizontal="center"/>
    </xf>
    <xf numFmtId="49" fontId="95" fillId="36" borderId="29" xfId="0" applyNumberFormat="1" applyFont="1" applyFill="1" applyBorder="1" applyAlignment="1">
      <alignment horizontal="center"/>
    </xf>
    <xf numFmtId="0" fontId="96" fillId="34" borderId="29" xfId="0" applyFont="1" applyFill="1" applyBorder="1" applyAlignment="1">
      <alignment horizontal="center"/>
    </xf>
    <xf numFmtId="49" fontId="12" fillId="47" borderId="29" xfId="0" applyNumberFormat="1" applyFont="1" applyFill="1" applyBorder="1" applyAlignment="1">
      <alignment horizontal="left"/>
    </xf>
    <xf numFmtId="0" fontId="89" fillId="47" borderId="29" xfId="0" applyFont="1" applyFill="1" applyBorder="1" applyAlignment="1">
      <alignment horizontal="center"/>
    </xf>
    <xf numFmtId="49" fontId="97" fillId="47" borderId="29" xfId="0" applyNumberFormat="1" applyFont="1" applyFill="1" applyBorder="1" applyAlignment="1">
      <alignment horizontal="center"/>
    </xf>
    <xf numFmtId="0" fontId="89" fillId="47" borderId="29" xfId="0" applyFont="1" applyFill="1" applyBorder="1" applyAlignment="1">
      <alignment/>
    </xf>
    <xf numFmtId="0" fontId="91" fillId="48" borderId="29" xfId="0" applyFont="1" applyFill="1" applyBorder="1" applyAlignment="1">
      <alignment horizontal="center"/>
    </xf>
    <xf numFmtId="49" fontId="95" fillId="48" borderId="29" xfId="0" applyNumberFormat="1" applyFont="1" applyFill="1" applyBorder="1" applyAlignment="1">
      <alignment horizontal="center"/>
    </xf>
    <xf numFmtId="0" fontId="90" fillId="48" borderId="29" xfId="0" applyFont="1" applyFill="1" applyBorder="1" applyAlignment="1">
      <alignment/>
    </xf>
    <xf numFmtId="2" fontId="5" fillId="33" borderId="21" xfId="0" applyNumberFormat="1" applyFont="1" applyFill="1" applyBorder="1" applyAlignment="1">
      <alignment horizontal="left"/>
    </xf>
    <xf numFmtId="2" fontId="5" fillId="33" borderId="23" xfId="0" applyNumberFormat="1" applyFont="1" applyFill="1" applyBorder="1" applyAlignment="1">
      <alignment horizontal="left"/>
    </xf>
    <xf numFmtId="2" fontId="7" fillId="33" borderId="11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7" fillId="33" borderId="13" xfId="0" applyNumberFormat="1" applyFont="1" applyFill="1" applyBorder="1" applyAlignment="1">
      <alignment horizontal="center" vertical="center" wrapText="1"/>
    </xf>
    <xf numFmtId="2" fontId="7" fillId="33" borderId="29" xfId="0" applyNumberFormat="1" applyFont="1" applyFill="1" applyBorder="1" applyAlignment="1">
      <alignment horizontal="center" vertical="center" wrapText="1"/>
    </xf>
    <xf numFmtId="1" fontId="89" fillId="35" borderId="24" xfId="0" applyNumberFormat="1" applyFont="1" applyFill="1" applyBorder="1" applyAlignment="1">
      <alignment/>
    </xf>
    <xf numFmtId="1" fontId="90" fillId="37" borderId="24" xfId="0" applyNumberFormat="1" applyFont="1" applyFill="1" applyBorder="1" applyAlignment="1">
      <alignment horizontal="right"/>
    </xf>
    <xf numFmtId="1" fontId="90" fillId="37" borderId="50" xfId="0" applyNumberFormat="1" applyFont="1" applyFill="1" applyBorder="1" applyAlignment="1">
      <alignment horizontal="right"/>
    </xf>
    <xf numFmtId="1" fontId="91" fillId="36" borderId="53" xfId="0" applyNumberFormat="1" applyFont="1" applyFill="1" applyBorder="1" applyAlignment="1">
      <alignment/>
    </xf>
    <xf numFmtId="1" fontId="100" fillId="33" borderId="29" xfId="0" applyNumberFormat="1" applyFont="1" applyFill="1" applyBorder="1" applyAlignment="1">
      <alignment horizontal="center" vertical="center" wrapText="1"/>
    </xf>
    <xf numFmtId="1" fontId="91" fillId="34" borderId="53" xfId="0" applyNumberFormat="1" applyFont="1" applyFill="1" applyBorder="1" applyAlignment="1">
      <alignment horizontal="right"/>
    </xf>
    <xf numFmtId="3" fontId="90" fillId="39" borderId="50" xfId="0" applyNumberFormat="1" applyFont="1" applyFill="1" applyBorder="1" applyAlignment="1">
      <alignment/>
    </xf>
    <xf numFmtId="1" fontId="7" fillId="37" borderId="52" xfId="0" applyNumberFormat="1" applyFont="1" applyFill="1" applyBorder="1" applyAlignment="1">
      <alignment horizontal="right"/>
    </xf>
    <xf numFmtId="1" fontId="90" fillId="37" borderId="52" xfId="0" applyNumberFormat="1" applyFont="1" applyFill="1" applyBorder="1" applyAlignment="1">
      <alignment horizontal="right"/>
    </xf>
    <xf numFmtId="0" fontId="7" fillId="34" borderId="29" xfId="0" applyFont="1" applyFill="1" applyBorder="1" applyAlignment="1">
      <alignment/>
    </xf>
    <xf numFmtId="0" fontId="8" fillId="34" borderId="29" xfId="0" applyFont="1" applyFill="1" applyBorder="1" applyAlignment="1">
      <alignment/>
    </xf>
    <xf numFmtId="0" fontId="8" fillId="36" borderId="29" xfId="0" applyFont="1" applyFill="1" applyBorder="1" applyAlignment="1">
      <alignment horizontal="right"/>
    </xf>
    <xf numFmtId="3" fontId="8" fillId="34" borderId="72" xfId="0" applyNumberFormat="1" applyFont="1" applyFill="1" applyBorder="1" applyAlignment="1">
      <alignment horizontal="right"/>
    </xf>
    <xf numFmtId="3" fontId="8" fillId="34" borderId="29" xfId="0" applyNumberFormat="1" applyFont="1" applyFill="1" applyBorder="1" applyAlignment="1">
      <alignment horizontal="right"/>
    </xf>
    <xf numFmtId="3" fontId="8" fillId="36" borderId="53" xfId="0" applyNumberFormat="1" applyFont="1" applyFill="1" applyBorder="1" applyAlignment="1">
      <alignment/>
    </xf>
    <xf numFmtId="3" fontId="8" fillId="36" borderId="29" xfId="0" applyNumberFormat="1" applyFont="1" applyFill="1" applyBorder="1" applyAlignment="1">
      <alignment/>
    </xf>
    <xf numFmtId="0" fontId="69" fillId="0" borderId="0" xfId="46">
      <alignment/>
      <protection/>
    </xf>
    <xf numFmtId="0" fontId="3" fillId="0" borderId="0" xfId="46" applyFont="1">
      <alignment/>
      <protection/>
    </xf>
    <xf numFmtId="0" fontId="2" fillId="0" borderId="0" xfId="46" applyFont="1" applyAlignment="1">
      <alignment horizontal="center"/>
      <protection/>
    </xf>
    <xf numFmtId="0" fontId="4" fillId="33" borderId="30" xfId="46" applyFont="1" applyFill="1" applyBorder="1" applyAlignment="1">
      <alignment horizontal="left"/>
      <protection/>
    </xf>
    <xf numFmtId="0" fontId="4" fillId="33" borderId="31" xfId="46" applyFont="1" applyFill="1" applyBorder="1" applyAlignment="1">
      <alignment horizontal="center"/>
      <protection/>
    </xf>
    <xf numFmtId="0" fontId="4" fillId="33" borderId="29" xfId="46" applyFont="1" applyFill="1" applyBorder="1" applyAlignment="1">
      <alignment horizontal="center"/>
      <protection/>
    </xf>
    <xf numFmtId="49" fontId="99" fillId="33" borderId="66" xfId="46" applyNumberFormat="1" applyFont="1" applyFill="1" applyBorder="1" applyAlignment="1">
      <alignment horizontal="left"/>
      <protection/>
    </xf>
    <xf numFmtId="49" fontId="6" fillId="33" borderId="0" xfId="46" applyNumberFormat="1" applyFont="1" applyFill="1" applyBorder="1" applyAlignment="1">
      <alignment horizontal="center"/>
      <protection/>
    </xf>
    <xf numFmtId="49" fontId="7" fillId="33" borderId="0" xfId="46" applyNumberFormat="1" applyFont="1" applyFill="1" applyBorder="1" applyAlignment="1">
      <alignment horizontal="center"/>
      <protection/>
    </xf>
    <xf numFmtId="49" fontId="8" fillId="33" borderId="0" xfId="46" applyNumberFormat="1" applyFont="1" applyFill="1" applyBorder="1" applyAlignment="1">
      <alignment horizontal="center"/>
      <protection/>
    </xf>
    <xf numFmtId="0" fontId="8" fillId="33" borderId="26" xfId="46" applyFont="1" applyFill="1" applyBorder="1">
      <alignment/>
      <protection/>
    </xf>
    <xf numFmtId="0" fontId="8" fillId="33" borderId="38" xfId="46" applyFont="1" applyFill="1" applyBorder="1">
      <alignment/>
      <protection/>
    </xf>
    <xf numFmtId="49" fontId="7" fillId="33" borderId="58" xfId="46" applyNumberFormat="1" applyFont="1" applyFill="1" applyBorder="1" applyAlignment="1">
      <alignment horizontal="center" vertical="center" wrapText="1"/>
      <protection/>
    </xf>
    <xf numFmtId="49" fontId="7" fillId="33" borderId="77" xfId="46" applyNumberFormat="1" applyFont="1" applyFill="1" applyBorder="1" applyAlignment="1">
      <alignment horizontal="center" vertical="center" wrapText="1"/>
      <protection/>
    </xf>
    <xf numFmtId="49" fontId="7" fillId="33" borderId="78" xfId="46" applyNumberFormat="1" applyFont="1" applyFill="1" applyBorder="1" applyAlignment="1">
      <alignment horizontal="center" vertical="center" wrapText="1"/>
      <protection/>
    </xf>
    <xf numFmtId="49" fontId="7" fillId="33" borderId="79" xfId="46" applyNumberFormat="1" applyFont="1" applyFill="1" applyBorder="1" applyAlignment="1">
      <alignment horizontal="center" vertical="center" wrapText="1"/>
      <protection/>
    </xf>
    <xf numFmtId="0" fontId="8" fillId="33" borderId="19" xfId="46" applyFont="1" applyFill="1" applyBorder="1" applyAlignment="1">
      <alignment horizontal="center"/>
      <protection/>
    </xf>
    <xf numFmtId="49" fontId="8" fillId="33" borderId="19" xfId="46" applyNumberFormat="1" applyFont="1" applyFill="1" applyBorder="1" applyAlignment="1">
      <alignment horizontal="center"/>
      <protection/>
    </xf>
    <xf numFmtId="0" fontId="8" fillId="33" borderId="24" xfId="46" applyFont="1" applyFill="1" applyBorder="1" applyAlignment="1">
      <alignment horizontal="left"/>
      <protection/>
    </xf>
    <xf numFmtId="0" fontId="69" fillId="33" borderId="28" xfId="46" applyFill="1" applyBorder="1" applyAlignment="1">
      <alignment/>
      <protection/>
    </xf>
    <xf numFmtId="0" fontId="69" fillId="33" borderId="39" xfId="46" applyFill="1" applyBorder="1" applyAlignment="1">
      <alignment/>
      <protection/>
    </xf>
    <xf numFmtId="49" fontId="7" fillId="33" borderId="48" xfId="46" applyNumberFormat="1" applyFont="1" applyFill="1" applyBorder="1" applyAlignment="1">
      <alignment horizontal="center" vertical="center" wrapText="1"/>
      <protection/>
    </xf>
    <xf numFmtId="49" fontId="7" fillId="33" borderId="13" xfId="46" applyNumberFormat="1" applyFont="1" applyFill="1" applyBorder="1" applyAlignment="1">
      <alignment horizontal="center" vertical="center" wrapText="1"/>
      <protection/>
    </xf>
    <xf numFmtId="49" fontId="7" fillId="33" borderId="14" xfId="46" applyNumberFormat="1" applyFont="1" applyFill="1" applyBorder="1" applyAlignment="1">
      <alignment horizontal="center" vertical="center" wrapText="1"/>
      <protection/>
    </xf>
    <xf numFmtId="49" fontId="7" fillId="33" borderId="45" xfId="46" applyNumberFormat="1" applyFont="1" applyFill="1" applyBorder="1" applyAlignment="1">
      <alignment horizontal="center" vertical="center" wrapText="1"/>
      <protection/>
    </xf>
    <xf numFmtId="0" fontId="8" fillId="33" borderId="16" xfId="46" applyFont="1" applyFill="1" applyBorder="1" applyAlignment="1">
      <alignment horizontal="center"/>
      <protection/>
    </xf>
    <xf numFmtId="49" fontId="8" fillId="33" borderId="16" xfId="46" applyNumberFormat="1" applyFont="1" applyFill="1" applyBorder="1" applyAlignment="1">
      <alignment horizontal="center"/>
      <protection/>
    </xf>
    <xf numFmtId="0" fontId="8" fillId="33" borderId="0" xfId="46" applyFont="1" applyFill="1" applyBorder="1">
      <alignment/>
      <protection/>
    </xf>
    <xf numFmtId="0" fontId="14" fillId="33" borderId="29" xfId="46" applyFont="1" applyFill="1" applyBorder="1">
      <alignment/>
      <protection/>
    </xf>
    <xf numFmtId="49" fontId="7" fillId="33" borderId="33" xfId="46" applyNumberFormat="1" applyFont="1" applyFill="1" applyBorder="1" applyAlignment="1">
      <alignment horizontal="center" vertical="center" wrapText="1"/>
      <protection/>
    </xf>
    <xf numFmtId="49" fontId="7" fillId="33" borderId="80" xfId="46" applyNumberFormat="1" applyFont="1" applyFill="1" applyBorder="1" applyAlignment="1">
      <alignment horizontal="center" vertical="center" wrapText="1"/>
      <protection/>
    </xf>
    <xf numFmtId="49" fontId="7" fillId="33" borderId="81" xfId="46" applyNumberFormat="1" applyFont="1" applyFill="1" applyBorder="1" applyAlignment="1">
      <alignment horizontal="center" vertical="center" wrapText="1"/>
      <protection/>
    </xf>
    <xf numFmtId="49" fontId="7" fillId="33" borderId="82" xfId="46" applyNumberFormat="1" applyFont="1" applyFill="1" applyBorder="1" applyAlignment="1">
      <alignment horizontal="center" vertical="center" wrapText="1"/>
      <protection/>
    </xf>
    <xf numFmtId="49" fontId="99" fillId="33" borderId="83" xfId="46" applyNumberFormat="1" applyFont="1" applyFill="1" applyBorder="1" applyAlignment="1">
      <alignment horizontal="center" vertical="center" wrapText="1"/>
      <protection/>
    </xf>
    <xf numFmtId="49" fontId="99" fillId="33" borderId="36" xfId="46" applyNumberFormat="1" applyFont="1" applyFill="1" applyBorder="1" applyAlignment="1">
      <alignment horizontal="center" vertical="center" wrapText="1"/>
      <protection/>
    </xf>
    <xf numFmtId="49" fontId="7" fillId="33" borderId="29" xfId="46" applyNumberFormat="1" applyFont="1" applyFill="1" applyBorder="1" applyAlignment="1">
      <alignment horizontal="center" vertical="center" wrapText="1"/>
      <protection/>
    </xf>
    <xf numFmtId="49" fontId="7" fillId="33" borderId="30" xfId="46" applyNumberFormat="1" applyFont="1" applyFill="1" applyBorder="1" applyAlignment="1">
      <alignment horizontal="center" vertical="center" wrapText="1"/>
      <protection/>
    </xf>
    <xf numFmtId="49" fontId="100" fillId="33" borderId="29" xfId="46" applyNumberFormat="1" applyFont="1" applyFill="1" applyBorder="1" applyAlignment="1">
      <alignment horizontal="center" vertical="center" wrapText="1"/>
      <protection/>
    </xf>
    <xf numFmtId="0" fontId="2" fillId="0" borderId="29" xfId="46" applyFont="1" applyBorder="1" applyAlignment="1">
      <alignment horizontal="center"/>
      <protection/>
    </xf>
    <xf numFmtId="0" fontId="9" fillId="38" borderId="29" xfId="46" applyFont="1" applyFill="1" applyBorder="1" applyAlignment="1">
      <alignment horizontal="left" vertical="center"/>
      <protection/>
    </xf>
    <xf numFmtId="0" fontId="10" fillId="38" borderId="29" xfId="46" applyFont="1" applyFill="1" applyBorder="1" applyAlignment="1">
      <alignment vertical="center"/>
      <protection/>
    </xf>
    <xf numFmtId="0" fontId="17" fillId="38" borderId="29" xfId="46" applyFont="1" applyFill="1" applyBorder="1" applyAlignment="1">
      <alignment/>
      <protection/>
    </xf>
    <xf numFmtId="0" fontId="12" fillId="35" borderId="29" xfId="46" applyFont="1" applyFill="1" applyBorder="1" applyAlignment="1">
      <alignment horizontal="center"/>
      <protection/>
    </xf>
    <xf numFmtId="0" fontId="12" fillId="35" borderId="29" xfId="46" applyFont="1" applyFill="1" applyBorder="1" applyAlignment="1">
      <alignment/>
      <protection/>
    </xf>
    <xf numFmtId="0" fontId="16" fillId="35" borderId="29" xfId="46" applyFont="1" applyFill="1" applyBorder="1" applyAlignment="1">
      <alignment/>
      <protection/>
    </xf>
    <xf numFmtId="3" fontId="89" fillId="35" borderId="29" xfId="46" applyNumberFormat="1" applyFont="1" applyFill="1" applyBorder="1" applyAlignment="1">
      <alignment/>
      <protection/>
    </xf>
    <xf numFmtId="0" fontId="8" fillId="37" borderId="29" xfId="46" applyFont="1" applyFill="1" applyBorder="1" applyAlignment="1">
      <alignment horizontal="center"/>
      <protection/>
    </xf>
    <xf numFmtId="49" fontId="14" fillId="37" borderId="29" xfId="46" applyNumberFormat="1" applyFont="1" applyFill="1" applyBorder="1" applyAlignment="1">
      <alignment horizontal="center"/>
      <protection/>
    </xf>
    <xf numFmtId="49" fontId="7" fillId="37" borderId="29" xfId="46" applyNumberFormat="1" applyFont="1" applyFill="1" applyBorder="1" applyAlignment="1">
      <alignment horizontal="left"/>
      <protection/>
    </xf>
    <xf numFmtId="0" fontId="7" fillId="37" borderId="29" xfId="46" applyFont="1" applyFill="1" applyBorder="1">
      <alignment/>
      <protection/>
    </xf>
    <xf numFmtId="3" fontId="90" fillId="37" borderId="29" xfId="46" applyNumberFormat="1" applyFont="1" applyFill="1" applyBorder="1" applyAlignment="1">
      <alignment horizontal="right"/>
      <protection/>
    </xf>
    <xf numFmtId="0" fontId="8" fillId="0" borderId="29" xfId="46" applyFont="1" applyFill="1" applyBorder="1" applyAlignment="1">
      <alignment horizontal="center"/>
      <protection/>
    </xf>
    <xf numFmtId="49" fontId="14" fillId="34" borderId="29" xfId="46" applyNumberFormat="1" applyFont="1" applyFill="1" applyBorder="1" applyAlignment="1">
      <alignment horizontal="center"/>
      <protection/>
    </xf>
    <xf numFmtId="49" fontId="8" fillId="36" borderId="29" xfId="46" applyNumberFormat="1" applyFont="1" applyFill="1" applyBorder="1" applyAlignment="1">
      <alignment horizontal="center"/>
      <protection/>
    </xf>
    <xf numFmtId="0" fontId="8" fillId="36" borderId="29" xfId="46" applyFont="1" applyFill="1" applyBorder="1">
      <alignment/>
      <protection/>
    </xf>
    <xf numFmtId="3" fontId="91" fillId="36" borderId="50" xfId="46" applyNumberFormat="1" applyFont="1" applyFill="1" applyBorder="1">
      <alignment/>
      <protection/>
    </xf>
    <xf numFmtId="49" fontId="8" fillId="36" borderId="32" xfId="46" applyNumberFormat="1" applyFont="1" applyFill="1" applyBorder="1" applyAlignment="1">
      <alignment horizontal="center"/>
      <protection/>
    </xf>
    <xf numFmtId="0" fontId="91" fillId="36" borderId="29" xfId="46" applyFont="1" applyFill="1" applyBorder="1">
      <alignment/>
      <protection/>
    </xf>
    <xf numFmtId="0" fontId="8" fillId="34" borderId="29" xfId="46" applyFont="1" applyFill="1" applyBorder="1" applyAlignment="1">
      <alignment horizontal="center"/>
      <protection/>
    </xf>
    <xf numFmtId="49" fontId="8" fillId="34" borderId="32" xfId="46" applyNumberFormat="1" applyFont="1" applyFill="1" applyBorder="1" applyAlignment="1">
      <alignment horizontal="left"/>
      <protection/>
    </xf>
    <xf numFmtId="0" fontId="8" fillId="34" borderId="32" xfId="46" applyFont="1" applyFill="1" applyBorder="1">
      <alignment/>
      <protection/>
    </xf>
    <xf numFmtId="3" fontId="91" fillId="34" borderId="50" xfId="46" applyNumberFormat="1" applyFont="1" applyFill="1" applyBorder="1" applyAlignment="1">
      <alignment horizontal="right"/>
      <protection/>
    </xf>
    <xf numFmtId="49" fontId="8" fillId="34" borderId="29" xfId="46" applyNumberFormat="1" applyFont="1" applyFill="1" applyBorder="1" applyAlignment="1">
      <alignment horizontal="left"/>
      <protection/>
    </xf>
    <xf numFmtId="49" fontId="8" fillId="36" borderId="40" xfId="46" applyNumberFormat="1" applyFont="1" applyFill="1" applyBorder="1" applyAlignment="1">
      <alignment horizontal="center"/>
      <protection/>
    </xf>
    <xf numFmtId="0" fontId="8" fillId="36" borderId="40" xfId="46" applyFont="1" applyFill="1" applyBorder="1">
      <alignment/>
      <protection/>
    </xf>
    <xf numFmtId="0" fontId="16" fillId="35" borderId="40" xfId="46" applyFont="1" applyFill="1" applyBorder="1" applyAlignment="1">
      <alignment/>
      <protection/>
    </xf>
    <xf numFmtId="0" fontId="2" fillId="9" borderId="29" xfId="46" applyFont="1" applyFill="1" applyBorder="1" applyAlignment="1">
      <alignment horizontal="center"/>
      <protection/>
    </xf>
    <xf numFmtId="0" fontId="8" fillId="9" borderId="29" xfId="46" applyFont="1" applyFill="1" applyBorder="1" applyAlignment="1">
      <alignment horizontal="center"/>
      <protection/>
    </xf>
    <xf numFmtId="49" fontId="14" fillId="9" borderId="29" xfId="46" applyNumberFormat="1" applyFont="1" applyFill="1" applyBorder="1" applyAlignment="1">
      <alignment horizontal="center"/>
      <protection/>
    </xf>
    <xf numFmtId="49" fontId="7" fillId="9" borderId="29" xfId="46" applyNumberFormat="1" applyFont="1" applyFill="1" applyBorder="1" applyAlignment="1">
      <alignment horizontal="left"/>
      <protection/>
    </xf>
    <xf numFmtId="0" fontId="7" fillId="9" borderId="29" xfId="46" applyFont="1" applyFill="1" applyBorder="1">
      <alignment/>
      <protection/>
    </xf>
    <xf numFmtId="3" fontId="90" fillId="9" borderId="29" xfId="46" applyNumberFormat="1" applyFont="1" applyFill="1" applyBorder="1" applyAlignment="1">
      <alignment horizontal="right"/>
      <protection/>
    </xf>
    <xf numFmtId="49" fontId="18" fillId="9" borderId="29" xfId="46" applyNumberFormat="1" applyFont="1" applyFill="1" applyBorder="1" applyAlignment="1">
      <alignment horizontal="center"/>
      <protection/>
    </xf>
    <xf numFmtId="49" fontId="8" fillId="9" borderId="29" xfId="46" applyNumberFormat="1" applyFont="1" applyFill="1" applyBorder="1" applyAlignment="1">
      <alignment horizontal="center"/>
      <protection/>
    </xf>
    <xf numFmtId="0" fontId="7" fillId="9" borderId="29" xfId="46" applyFont="1" applyFill="1" applyBorder="1">
      <alignment/>
      <protection/>
    </xf>
    <xf numFmtId="0" fontId="8" fillId="9" borderId="29" xfId="46" applyFont="1" applyFill="1" applyBorder="1">
      <alignment/>
      <protection/>
    </xf>
    <xf numFmtId="0" fontId="96" fillId="0" borderId="29" xfId="46" applyFont="1" applyBorder="1" applyAlignment="1">
      <alignment horizontal="center"/>
      <protection/>
    </xf>
    <xf numFmtId="0" fontId="91" fillId="0" borderId="29" xfId="46" applyFont="1" applyFill="1" applyBorder="1" applyAlignment="1">
      <alignment horizontal="center"/>
      <protection/>
    </xf>
    <xf numFmtId="49" fontId="95" fillId="34" borderId="29" xfId="46" applyNumberFormat="1" applyFont="1" applyFill="1" applyBorder="1" applyAlignment="1">
      <alignment horizontal="center"/>
      <protection/>
    </xf>
    <xf numFmtId="49" fontId="91" fillId="36" borderId="29" xfId="46" applyNumberFormat="1" applyFont="1" applyFill="1" applyBorder="1" applyAlignment="1">
      <alignment horizontal="center"/>
      <protection/>
    </xf>
    <xf numFmtId="0" fontId="91" fillId="37" borderId="29" xfId="46" applyFont="1" applyFill="1" applyBorder="1" applyAlignment="1">
      <alignment horizontal="center"/>
      <protection/>
    </xf>
    <xf numFmtId="49" fontId="95" fillId="37" borderId="29" xfId="46" applyNumberFormat="1" applyFont="1" applyFill="1" applyBorder="1" applyAlignment="1">
      <alignment horizontal="center"/>
      <protection/>
    </xf>
    <xf numFmtId="49" fontId="90" fillId="37" borderId="29" xfId="46" applyNumberFormat="1" applyFont="1" applyFill="1" applyBorder="1" applyAlignment="1">
      <alignment horizontal="left"/>
      <protection/>
    </xf>
    <xf numFmtId="0" fontId="90" fillId="37" borderId="29" xfId="46" applyFont="1" applyFill="1" applyBorder="1">
      <alignment/>
      <protection/>
    </xf>
    <xf numFmtId="0" fontId="97" fillId="35" borderId="29" xfId="46" applyFont="1" applyFill="1" applyBorder="1" applyAlignment="1">
      <alignment horizontal="center"/>
      <protection/>
    </xf>
    <xf numFmtId="0" fontId="97" fillId="35" borderId="29" xfId="46" applyFont="1" applyFill="1" applyBorder="1" applyAlignment="1">
      <alignment/>
      <protection/>
    </xf>
    <xf numFmtId="0" fontId="98" fillId="35" borderId="29" xfId="46" applyFont="1" applyFill="1" applyBorder="1" applyAlignment="1">
      <alignment/>
      <protection/>
    </xf>
    <xf numFmtId="49" fontId="95" fillId="9" borderId="29" xfId="46" applyNumberFormat="1" applyFont="1" applyFill="1" applyBorder="1" applyAlignment="1">
      <alignment horizontal="center"/>
      <protection/>
    </xf>
    <xf numFmtId="49" fontId="90" fillId="9" borderId="29" xfId="46" applyNumberFormat="1" applyFont="1" applyFill="1" applyBorder="1" applyAlignment="1">
      <alignment horizontal="left"/>
      <protection/>
    </xf>
    <xf numFmtId="0" fontId="90" fillId="9" borderId="29" xfId="46" applyFont="1" applyFill="1" applyBorder="1">
      <alignment/>
      <protection/>
    </xf>
    <xf numFmtId="49" fontId="91" fillId="9" borderId="29" xfId="46" applyNumberFormat="1" applyFont="1" applyFill="1" applyBorder="1" applyAlignment="1">
      <alignment horizontal="center"/>
      <protection/>
    </xf>
    <xf numFmtId="0" fontId="90" fillId="9" borderId="29" xfId="46" applyFont="1" applyFill="1" applyBorder="1">
      <alignment/>
      <protection/>
    </xf>
    <xf numFmtId="0" fontId="91" fillId="9" borderId="29" xfId="46" applyFont="1" applyFill="1" applyBorder="1">
      <alignment/>
      <protection/>
    </xf>
    <xf numFmtId="0" fontId="91" fillId="36" borderId="29" xfId="46" applyFont="1" applyFill="1" applyBorder="1" applyAlignment="1">
      <alignment horizontal="right"/>
      <protection/>
    </xf>
    <xf numFmtId="0" fontId="14" fillId="37" borderId="29" xfId="46" applyFont="1" applyFill="1" applyBorder="1">
      <alignment/>
      <protection/>
    </xf>
    <xf numFmtId="0" fontId="7" fillId="14" borderId="29" xfId="46" applyFont="1" applyFill="1" applyBorder="1" applyAlignment="1">
      <alignment horizontal="center"/>
      <protection/>
    </xf>
    <xf numFmtId="49" fontId="14" fillId="14" borderId="29" xfId="46" applyNumberFormat="1" applyFont="1" applyFill="1" applyBorder="1" applyAlignment="1">
      <alignment horizontal="left"/>
      <protection/>
    </xf>
    <xf numFmtId="49" fontId="13" fillId="14" borderId="29" xfId="46" applyNumberFormat="1" applyFont="1" applyFill="1" applyBorder="1" applyAlignment="1">
      <alignment horizontal="left"/>
      <protection/>
    </xf>
    <xf numFmtId="0" fontId="7" fillId="14" borderId="29" xfId="46" applyFont="1" applyFill="1" applyBorder="1">
      <alignment/>
      <protection/>
    </xf>
    <xf numFmtId="3" fontId="90" fillId="14" borderId="29" xfId="46" applyNumberFormat="1" applyFont="1" applyFill="1" applyBorder="1" applyAlignment="1">
      <alignment horizontal="right"/>
      <protection/>
    </xf>
    <xf numFmtId="3" fontId="13" fillId="35" borderId="84" xfId="0" applyNumberFormat="1" applyFont="1" applyFill="1" applyBorder="1" applyAlignment="1">
      <alignment/>
    </xf>
    <xf numFmtId="3" fontId="8" fillId="34" borderId="85" xfId="0" applyNumberFormat="1" applyFont="1" applyFill="1" applyBorder="1" applyAlignment="1">
      <alignment horizontal="right"/>
    </xf>
    <xf numFmtId="3" fontId="8" fillId="34" borderId="53" xfId="0" applyNumberFormat="1" applyFont="1" applyFill="1" applyBorder="1" applyAlignment="1">
      <alignment horizontal="right"/>
    </xf>
    <xf numFmtId="3" fontId="8" fillId="34" borderId="86" xfId="0" applyNumberFormat="1" applyFont="1" applyFill="1" applyBorder="1" applyAlignment="1">
      <alignment horizontal="right"/>
    </xf>
    <xf numFmtId="3" fontId="8" fillId="36" borderId="59" xfId="0" applyNumberFormat="1" applyFont="1" applyFill="1" applyBorder="1" applyAlignment="1">
      <alignment/>
    </xf>
    <xf numFmtId="3" fontId="13" fillId="35" borderId="37" xfId="0" applyNumberFormat="1" applyFont="1" applyFill="1" applyBorder="1" applyAlignment="1">
      <alignment/>
    </xf>
    <xf numFmtId="3" fontId="8" fillId="34" borderId="59" xfId="0" applyNumberFormat="1" applyFont="1" applyFill="1" applyBorder="1" applyAlignment="1">
      <alignment horizontal="right"/>
    </xf>
    <xf numFmtId="0" fontId="8" fillId="34" borderId="65" xfId="46" applyFont="1" applyFill="1" applyBorder="1">
      <alignment/>
      <protection/>
    </xf>
    <xf numFmtId="0" fontId="91" fillId="36" borderId="40" xfId="46" applyFont="1" applyFill="1" applyBorder="1">
      <alignment/>
      <protection/>
    </xf>
    <xf numFmtId="0" fontId="91" fillId="36" borderId="32" xfId="46" applyFont="1" applyFill="1" applyBorder="1">
      <alignment/>
      <protection/>
    </xf>
    <xf numFmtId="0" fontId="91" fillId="36" borderId="65" xfId="46" applyFont="1" applyFill="1" applyBorder="1">
      <alignment/>
      <protection/>
    </xf>
    <xf numFmtId="0" fontId="5" fillId="40" borderId="87" xfId="0" applyFont="1" applyFill="1" applyBorder="1" applyAlignment="1">
      <alignment horizontal="left" vertical="center"/>
    </xf>
    <xf numFmtId="0" fontId="26" fillId="40" borderId="29" xfId="0" applyFont="1" applyFill="1" applyBorder="1" applyAlignment="1">
      <alignment horizontal="left" vertical="center"/>
    </xf>
    <xf numFmtId="0" fontId="5" fillId="40" borderId="55" xfId="0" applyFont="1" applyFill="1" applyBorder="1" applyAlignment="1">
      <alignment horizontal="center" vertical="center" wrapText="1"/>
    </xf>
    <xf numFmtId="0" fontId="5" fillId="40" borderId="88" xfId="0" applyFont="1" applyFill="1" applyBorder="1" applyAlignment="1">
      <alignment horizontal="center" vertical="center" wrapText="1"/>
    </xf>
    <xf numFmtId="0" fontId="93" fillId="40" borderId="88" xfId="0" applyFont="1" applyFill="1" applyBorder="1" applyAlignment="1">
      <alignment horizontal="center" vertical="center" wrapText="1"/>
    </xf>
    <xf numFmtId="0" fontId="5" fillId="40" borderId="85" xfId="0" applyFont="1" applyFill="1" applyBorder="1" applyAlignment="1">
      <alignment horizontal="left" vertical="center"/>
    </xf>
    <xf numFmtId="0" fontId="14" fillId="40" borderId="29" xfId="0" applyFont="1" applyFill="1" applyBorder="1" applyAlignment="1">
      <alignment/>
    </xf>
    <xf numFmtId="0" fontId="5" fillId="40" borderId="72" xfId="0" applyFont="1" applyFill="1" applyBorder="1" applyAlignment="1">
      <alignment horizontal="center" vertical="center" wrapText="1"/>
    </xf>
    <xf numFmtId="0" fontId="93" fillId="40" borderId="86" xfId="0" applyFont="1" applyFill="1" applyBorder="1" applyAlignment="1">
      <alignment horizontal="center" vertical="center" wrapText="1"/>
    </xf>
    <xf numFmtId="0" fontId="5" fillId="49" borderId="29" xfId="0" applyFont="1" applyFill="1" applyBorder="1" applyAlignment="1">
      <alignment/>
    </xf>
    <xf numFmtId="0" fontId="93" fillId="49" borderId="29" xfId="0" applyFont="1" applyFill="1" applyBorder="1" applyAlignment="1">
      <alignment/>
    </xf>
    <xf numFmtId="0" fontId="93" fillId="50" borderId="29" xfId="0" applyFont="1" applyFill="1" applyBorder="1" applyAlignment="1">
      <alignment/>
    </xf>
    <xf numFmtId="0" fontId="93" fillId="7" borderId="29" xfId="0" applyFont="1" applyFill="1" applyBorder="1" applyAlignment="1">
      <alignment/>
    </xf>
    <xf numFmtId="0" fontId="96" fillId="0" borderId="40" xfId="0" applyFont="1" applyFill="1" applyBorder="1" applyAlignment="1">
      <alignment/>
    </xf>
    <xf numFmtId="0" fontId="93" fillId="50" borderId="24" xfId="0" applyFont="1" applyFill="1" applyBorder="1" applyAlignment="1">
      <alignment/>
    </xf>
    <xf numFmtId="0" fontId="93" fillId="50" borderId="50" xfId="0" applyFont="1" applyFill="1" applyBorder="1" applyAlignment="1">
      <alignment/>
    </xf>
    <xf numFmtId="0" fontId="96" fillId="0" borderId="24" xfId="0" applyFont="1" applyFill="1" applyBorder="1" applyAlignment="1">
      <alignment/>
    </xf>
    <xf numFmtId="0" fontId="96" fillId="0" borderId="29" xfId="0" applyFont="1" applyFill="1" applyBorder="1" applyAlignment="1">
      <alignment/>
    </xf>
    <xf numFmtId="1" fontId="96" fillId="36" borderId="52" xfId="0" applyNumberFormat="1" applyFont="1" applyFill="1" applyBorder="1" applyAlignment="1">
      <alignment/>
    </xf>
    <xf numFmtId="1" fontId="96" fillId="36" borderId="50" xfId="0" applyNumberFormat="1" applyFont="1" applyFill="1" applyBorder="1" applyAlignment="1">
      <alignment/>
    </xf>
    <xf numFmtId="1" fontId="96" fillId="36" borderId="24" xfId="0" applyNumberFormat="1" applyFont="1" applyFill="1" applyBorder="1" applyAlignment="1">
      <alignment/>
    </xf>
    <xf numFmtId="1" fontId="93" fillId="50" borderId="50" xfId="0" applyNumberFormat="1" applyFont="1" applyFill="1" applyBorder="1" applyAlignment="1">
      <alignment/>
    </xf>
    <xf numFmtId="1" fontId="96" fillId="36" borderId="53" xfId="0" applyNumberFormat="1" applyFont="1" applyFill="1" applyBorder="1" applyAlignment="1">
      <alignment/>
    </xf>
    <xf numFmtId="0" fontId="93" fillId="49" borderId="24" xfId="0" applyFont="1" applyFill="1" applyBorder="1" applyAlignment="1">
      <alignment/>
    </xf>
    <xf numFmtId="0" fontId="93" fillId="51" borderId="24" xfId="0" applyFont="1" applyFill="1" applyBorder="1" applyAlignment="1">
      <alignment/>
    </xf>
    <xf numFmtId="0" fontId="93" fillId="51" borderId="29" xfId="0" applyFont="1" applyFill="1" applyBorder="1" applyAlignment="1">
      <alignment/>
    </xf>
    <xf numFmtId="0" fontId="93" fillId="37" borderId="29" xfId="0" applyFont="1" applyFill="1" applyBorder="1" applyAlignment="1">
      <alignment/>
    </xf>
    <xf numFmtId="1" fontId="96" fillId="36" borderId="86" xfId="0" applyNumberFormat="1" applyFont="1" applyFill="1" applyBorder="1" applyAlignment="1">
      <alignment/>
    </xf>
    <xf numFmtId="1" fontId="96" fillId="36" borderId="72" xfId="0" applyNumberFormat="1" applyFont="1" applyFill="1" applyBorder="1" applyAlignment="1">
      <alignment/>
    </xf>
    <xf numFmtId="0" fontId="93" fillId="7" borderId="24" xfId="0" applyFont="1" applyFill="1" applyBorder="1" applyAlignment="1">
      <alignment/>
    </xf>
    <xf numFmtId="0" fontId="93" fillId="51" borderId="63" xfId="0" applyFont="1" applyFill="1" applyBorder="1" applyAlignment="1">
      <alignment/>
    </xf>
    <xf numFmtId="0" fontId="93" fillId="51" borderId="40" xfId="0" applyFont="1" applyFill="1" applyBorder="1" applyAlignment="1">
      <alignment/>
    </xf>
    <xf numFmtId="0" fontId="96" fillId="36" borderId="24" xfId="0" applyFont="1" applyFill="1" applyBorder="1" applyAlignment="1">
      <alignment/>
    </xf>
    <xf numFmtId="0" fontId="96" fillId="36" borderId="29" xfId="0" applyFont="1" applyFill="1" applyBorder="1" applyAlignment="1">
      <alignment/>
    </xf>
    <xf numFmtId="0" fontId="96" fillId="36" borderId="50" xfId="0" applyFont="1" applyFill="1" applyBorder="1" applyAlignment="1">
      <alignment/>
    </xf>
    <xf numFmtId="0" fontId="96" fillId="0" borderId="50" xfId="0" applyFont="1" applyFill="1" applyBorder="1" applyAlignment="1">
      <alignment/>
    </xf>
    <xf numFmtId="1" fontId="93" fillId="7" borderId="52" xfId="0" applyNumberFormat="1" applyFont="1" applyFill="1" applyBorder="1" applyAlignment="1">
      <alignment/>
    </xf>
    <xf numFmtId="0" fontId="96" fillId="0" borderId="29" xfId="0" applyFont="1" applyFill="1" applyBorder="1" applyAlignment="1">
      <alignment horizontal="right"/>
    </xf>
    <xf numFmtId="0" fontId="96" fillId="36" borderId="29" xfId="0" applyFont="1" applyFill="1" applyBorder="1" applyAlignment="1">
      <alignment horizontal="right"/>
    </xf>
    <xf numFmtId="0" fontId="96" fillId="0" borderId="51" xfId="0" applyFont="1" applyFill="1" applyBorder="1" applyAlignment="1">
      <alignment/>
    </xf>
    <xf numFmtId="1" fontId="96" fillId="36" borderId="49" xfId="0" applyNumberFormat="1" applyFont="1" applyFill="1" applyBorder="1" applyAlignment="1">
      <alignment/>
    </xf>
    <xf numFmtId="1" fontId="96" fillId="36" borderId="51" xfId="0" applyNumberFormat="1" applyFont="1" applyFill="1" applyBorder="1" applyAlignment="1">
      <alignment/>
    </xf>
    <xf numFmtId="0" fontId="96" fillId="0" borderId="89" xfId="0" applyFont="1" applyFill="1" applyBorder="1" applyAlignment="1">
      <alignment/>
    </xf>
    <xf numFmtId="1" fontId="96" fillId="36" borderId="89" xfId="0" applyNumberFormat="1" applyFont="1" applyFill="1" applyBorder="1" applyAlignment="1">
      <alignment/>
    </xf>
    <xf numFmtId="49" fontId="26" fillId="52" borderId="29" xfId="0" applyNumberFormat="1" applyFont="1" applyFill="1" applyBorder="1" applyAlignment="1">
      <alignment/>
    </xf>
    <xf numFmtId="3" fontId="5" fillId="52" borderId="29" xfId="0" applyNumberFormat="1" applyFont="1" applyFill="1" applyBorder="1" applyAlignment="1">
      <alignment horizontal="left"/>
    </xf>
    <xf numFmtId="3" fontId="93" fillId="52" borderId="29" xfId="0" applyNumberFormat="1" applyFont="1" applyFill="1" applyBorder="1" applyAlignment="1">
      <alignment horizontal="right"/>
    </xf>
    <xf numFmtId="0" fontId="93" fillId="34" borderId="29" xfId="0" applyFont="1" applyFill="1" applyBorder="1" applyAlignment="1">
      <alignment/>
    </xf>
    <xf numFmtId="1" fontId="93" fillId="34" borderId="62" xfId="0" applyNumberFormat="1" applyFont="1" applyFill="1" applyBorder="1" applyAlignment="1">
      <alignment/>
    </xf>
    <xf numFmtId="1" fontId="93" fillId="34" borderId="63" xfId="0" applyNumberFormat="1" applyFont="1" applyFill="1" applyBorder="1" applyAlignment="1">
      <alignment/>
    </xf>
    <xf numFmtId="1" fontId="93" fillId="34" borderId="29" xfId="0" applyNumberFormat="1" applyFont="1" applyFill="1" applyBorder="1" applyAlignment="1">
      <alignment/>
    </xf>
    <xf numFmtId="1" fontId="93" fillId="34" borderId="72" xfId="0" applyNumberFormat="1" applyFont="1" applyFill="1" applyBorder="1" applyAlignment="1">
      <alignment/>
    </xf>
    <xf numFmtId="1" fontId="93" fillId="34" borderId="86" xfId="0" applyNumberFormat="1" applyFont="1" applyFill="1" applyBorder="1" applyAlignment="1">
      <alignment/>
    </xf>
    <xf numFmtId="0" fontId="5" fillId="53" borderId="75" xfId="0" applyFont="1" applyFill="1" applyBorder="1" applyAlignment="1">
      <alignment/>
    </xf>
    <xf numFmtId="0" fontId="2" fillId="53" borderId="29" xfId="0" applyFont="1" applyFill="1" applyBorder="1" applyAlignment="1">
      <alignment horizontal="left"/>
    </xf>
    <xf numFmtId="0" fontId="2" fillId="34" borderId="49" xfId="0" applyFont="1" applyFill="1" applyBorder="1" applyAlignment="1">
      <alignment horizontal="left"/>
    </xf>
    <xf numFmtId="0" fontId="96" fillId="34" borderId="24" xfId="0" applyFont="1" applyFill="1" applyBorder="1" applyAlignment="1">
      <alignment/>
    </xf>
    <xf numFmtId="0" fontId="96" fillId="34" borderId="29" xfId="0" applyFont="1" applyFill="1" applyBorder="1" applyAlignment="1">
      <alignment/>
    </xf>
    <xf numFmtId="1" fontId="96" fillId="34" borderId="52" xfId="0" applyNumberFormat="1" applyFont="1" applyFill="1" applyBorder="1" applyAlignment="1">
      <alignment/>
    </xf>
    <xf numFmtId="1" fontId="96" fillId="34" borderId="24" xfId="0" applyNumberFormat="1" applyFont="1" applyFill="1" applyBorder="1" applyAlignment="1">
      <alignment/>
    </xf>
    <xf numFmtId="1" fontId="96" fillId="34" borderId="86" xfId="0" applyNumberFormat="1" applyFont="1" applyFill="1" applyBorder="1" applyAlignment="1">
      <alignment/>
    </xf>
    <xf numFmtId="0" fontId="2" fillId="34" borderId="74" xfId="0" applyFont="1" applyFill="1" applyBorder="1" applyAlignment="1">
      <alignment horizontal="left"/>
    </xf>
    <xf numFmtId="0" fontId="96" fillId="34" borderId="86" xfId="0" applyFont="1" applyFill="1" applyBorder="1" applyAlignment="1">
      <alignment/>
    </xf>
    <xf numFmtId="1" fontId="96" fillId="34" borderId="50" xfId="0" applyNumberFormat="1" applyFont="1" applyFill="1" applyBorder="1" applyAlignment="1">
      <alignment/>
    </xf>
    <xf numFmtId="0" fontId="2" fillId="34" borderId="85" xfId="0" applyFont="1" applyFill="1" applyBorder="1" applyAlignment="1">
      <alignment horizontal="left"/>
    </xf>
    <xf numFmtId="1" fontId="96" fillId="34" borderId="54" xfId="0" applyNumberFormat="1" applyFont="1" applyFill="1" applyBorder="1" applyAlignment="1">
      <alignment/>
    </xf>
    <xf numFmtId="1" fontId="96" fillId="34" borderId="53" xfId="0" applyNumberFormat="1" applyFont="1" applyFill="1" applyBorder="1" applyAlignment="1">
      <alignment/>
    </xf>
    <xf numFmtId="1" fontId="96" fillId="34" borderId="59" xfId="0" applyNumberFormat="1" applyFont="1" applyFill="1" applyBorder="1" applyAlignment="1">
      <alignment/>
    </xf>
    <xf numFmtId="0" fontId="5" fillId="54" borderId="29" xfId="0" applyFont="1" applyFill="1" applyBorder="1" applyAlignment="1">
      <alignment horizontal="left"/>
    </xf>
    <xf numFmtId="0" fontId="93" fillId="54" borderId="29" xfId="0" applyFont="1" applyFill="1" applyBorder="1" applyAlignment="1">
      <alignment/>
    </xf>
    <xf numFmtId="1" fontId="93" fillId="54" borderId="34" xfId="0" applyNumberFormat="1" applyFont="1" applyFill="1" applyBorder="1" applyAlignment="1">
      <alignment/>
    </xf>
    <xf numFmtId="1" fontId="93" fillId="54" borderId="29" xfId="0" applyNumberFormat="1" applyFont="1" applyFill="1" applyBorder="1" applyAlignment="1">
      <alignment/>
    </xf>
    <xf numFmtId="1" fontId="93" fillId="54" borderId="30" xfId="0" applyNumberFormat="1" applyFont="1" applyFill="1" applyBorder="1" applyAlignment="1">
      <alignment/>
    </xf>
    <xf numFmtId="0" fontId="5" fillId="34" borderId="90" xfId="0" applyFont="1" applyFill="1" applyBorder="1" applyAlignment="1">
      <alignment horizontal="left"/>
    </xf>
    <xf numFmtId="1" fontId="93" fillId="34" borderId="91" xfId="0" applyNumberFormat="1" applyFont="1" applyFill="1" applyBorder="1" applyAlignment="1">
      <alignment/>
    </xf>
    <xf numFmtId="0" fontId="5" fillId="34" borderId="74" xfId="0" applyFont="1" applyFill="1" applyBorder="1" applyAlignment="1">
      <alignment horizontal="left"/>
    </xf>
    <xf numFmtId="0" fontId="2" fillId="34" borderId="71" xfId="0" applyFont="1" applyFill="1" applyBorder="1" applyAlignment="1">
      <alignment horizontal="left"/>
    </xf>
    <xf numFmtId="0" fontId="96" fillId="34" borderId="63" xfId="0" applyFont="1" applyFill="1" applyBorder="1" applyAlignment="1">
      <alignment/>
    </xf>
    <xf numFmtId="0" fontId="96" fillId="34" borderId="62" xfId="0" applyFont="1" applyFill="1" applyBorder="1" applyAlignment="1">
      <alignment/>
    </xf>
    <xf numFmtId="3" fontId="2" fillId="0" borderId="74" xfId="0" applyNumberFormat="1" applyFont="1" applyFill="1" applyBorder="1" applyAlignment="1">
      <alignment horizontal="left"/>
    </xf>
    <xf numFmtId="1" fontId="96" fillId="36" borderId="92" xfId="0" applyNumberFormat="1" applyFont="1" applyFill="1" applyBorder="1" applyAlignment="1">
      <alignment/>
    </xf>
    <xf numFmtId="0" fontId="5" fillId="54" borderId="93" xfId="0" applyFont="1" applyFill="1" applyBorder="1" applyAlignment="1">
      <alignment horizontal="left"/>
    </xf>
    <xf numFmtId="1" fontId="93" fillId="54" borderId="94" xfId="0" applyNumberFormat="1" applyFont="1" applyFill="1" applyBorder="1" applyAlignment="1">
      <alignment/>
    </xf>
    <xf numFmtId="0" fontId="96" fillId="34" borderId="72" xfId="0" applyFont="1" applyFill="1" applyBorder="1" applyAlignment="1">
      <alignment/>
    </xf>
    <xf numFmtId="0" fontId="96" fillId="34" borderId="40" xfId="0" applyFont="1" applyFill="1" applyBorder="1" applyAlignment="1">
      <alignment/>
    </xf>
    <xf numFmtId="0" fontId="96" fillId="34" borderId="45" xfId="0" applyFont="1" applyFill="1" applyBorder="1" applyAlignment="1">
      <alignment/>
    </xf>
    <xf numFmtId="0" fontId="96" fillId="34" borderId="16" xfId="0" applyFont="1" applyFill="1" applyBorder="1" applyAlignment="1">
      <alignment/>
    </xf>
    <xf numFmtId="0" fontId="96" fillId="34" borderId="79" xfId="0" applyFont="1" applyFill="1" applyBorder="1" applyAlignment="1">
      <alignment/>
    </xf>
    <xf numFmtId="0" fontId="96" fillId="34" borderId="52" xfId="0" applyFont="1" applyFill="1" applyBorder="1" applyAlignment="1">
      <alignment/>
    </xf>
    <xf numFmtId="0" fontId="96" fillId="34" borderId="50" xfId="0" applyFont="1" applyFill="1" applyBorder="1" applyAlignment="1">
      <alignment/>
    </xf>
    <xf numFmtId="0" fontId="96" fillId="34" borderId="91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93" fillId="34" borderId="52" xfId="0" applyFont="1" applyFill="1" applyBorder="1" applyAlignment="1">
      <alignment/>
    </xf>
    <xf numFmtId="0" fontId="93" fillId="34" borderId="50" xfId="0" applyFont="1" applyFill="1" applyBorder="1" applyAlignment="1">
      <alignment/>
    </xf>
    <xf numFmtId="0" fontId="93" fillId="34" borderId="24" xfId="0" applyFont="1" applyFill="1" applyBorder="1" applyAlignment="1">
      <alignment/>
    </xf>
    <xf numFmtId="0" fontId="2" fillId="34" borderId="29" xfId="0" applyFont="1" applyFill="1" applyBorder="1" applyAlignment="1">
      <alignment/>
    </xf>
    <xf numFmtId="1" fontId="5" fillId="34" borderId="72" xfId="0" applyNumberFormat="1" applyFont="1" applyFill="1" applyBorder="1" applyAlignment="1">
      <alignment/>
    </xf>
    <xf numFmtId="1" fontId="5" fillId="34" borderId="86" xfId="0" applyNumberFormat="1" applyFont="1" applyFill="1" applyBorder="1" applyAlignment="1">
      <alignment/>
    </xf>
    <xf numFmtId="0" fontId="5" fillId="55" borderId="29" xfId="0" applyFont="1" applyFill="1" applyBorder="1" applyAlignment="1">
      <alignment/>
    </xf>
    <xf numFmtId="0" fontId="5" fillId="55" borderId="29" xfId="0" applyFont="1" applyFill="1" applyBorder="1" applyAlignment="1">
      <alignment horizontal="left"/>
    </xf>
    <xf numFmtId="3" fontId="93" fillId="55" borderId="29" xfId="0" applyNumberFormat="1" applyFont="1" applyFill="1" applyBorder="1" applyAlignment="1">
      <alignment horizontal="right"/>
    </xf>
    <xf numFmtId="1" fontId="93" fillId="55" borderId="29" xfId="0" applyNumberFormat="1" applyFont="1" applyFill="1" applyBorder="1" applyAlignment="1">
      <alignment horizontal="right"/>
    </xf>
    <xf numFmtId="0" fontId="93" fillId="55" borderId="29" xfId="0" applyFont="1" applyFill="1" applyBorder="1" applyAlignment="1">
      <alignment horizontal="right"/>
    </xf>
    <xf numFmtId="0" fontId="5" fillId="52" borderId="29" xfId="0" applyFont="1" applyFill="1" applyBorder="1" applyAlignment="1">
      <alignment/>
    </xf>
    <xf numFmtId="0" fontId="2" fillId="52" borderId="29" xfId="0" applyFont="1" applyFill="1" applyBorder="1" applyAlignment="1">
      <alignment horizontal="left"/>
    </xf>
    <xf numFmtId="0" fontId="93" fillId="7" borderId="49" xfId="0" applyFont="1" applyFill="1" applyBorder="1" applyAlignment="1">
      <alignment/>
    </xf>
    <xf numFmtId="0" fontId="93" fillId="37" borderId="51" xfId="0" applyFont="1" applyFill="1" applyBorder="1" applyAlignment="1">
      <alignment/>
    </xf>
    <xf numFmtId="0" fontId="96" fillId="36" borderId="49" xfId="0" applyFont="1" applyFill="1" applyBorder="1" applyAlignment="1">
      <alignment/>
    </xf>
    <xf numFmtId="0" fontId="96" fillId="0" borderId="49" xfId="0" applyFont="1" applyFill="1" applyBorder="1" applyAlignment="1">
      <alignment/>
    </xf>
    <xf numFmtId="1" fontId="96" fillId="34" borderId="51" xfId="0" applyNumberFormat="1" applyFont="1" applyFill="1" applyBorder="1" applyAlignment="1">
      <alignment/>
    </xf>
    <xf numFmtId="0" fontId="96" fillId="34" borderId="95" xfId="0" applyFont="1" applyFill="1" applyBorder="1" applyAlignment="1">
      <alignment/>
    </xf>
    <xf numFmtId="2" fontId="93" fillId="50" borderId="51" xfId="0" applyNumberFormat="1" applyFont="1" applyFill="1" applyBorder="1" applyAlignment="1">
      <alignment/>
    </xf>
    <xf numFmtId="2" fontId="96" fillId="36" borderId="51" xfId="0" applyNumberFormat="1" applyFont="1" applyFill="1" applyBorder="1" applyAlignment="1">
      <alignment/>
    </xf>
    <xf numFmtId="0" fontId="93" fillId="7" borderId="51" xfId="0" applyFont="1" applyFill="1" applyBorder="1" applyAlignment="1">
      <alignment/>
    </xf>
    <xf numFmtId="0" fontId="96" fillId="36" borderId="51" xfId="0" applyFont="1" applyFill="1" applyBorder="1" applyAlignment="1">
      <alignment/>
    </xf>
    <xf numFmtId="0" fontId="93" fillId="51" borderId="51" xfId="0" applyFont="1" applyFill="1" applyBorder="1" applyAlignment="1">
      <alignment/>
    </xf>
    <xf numFmtId="0" fontId="93" fillId="49" borderId="51" xfId="0" applyFont="1" applyFill="1" applyBorder="1" applyAlignment="1">
      <alignment/>
    </xf>
    <xf numFmtId="0" fontId="93" fillId="50" borderId="51" xfId="0" applyFont="1" applyFill="1" applyBorder="1" applyAlignment="1">
      <alignment/>
    </xf>
    <xf numFmtId="1" fontId="96" fillId="34" borderId="89" xfId="0" applyNumberFormat="1" applyFont="1" applyFill="1" applyBorder="1" applyAlignment="1">
      <alignment/>
    </xf>
    <xf numFmtId="0" fontId="93" fillId="49" borderId="55" xfId="0" applyFont="1" applyFill="1" applyBorder="1" applyAlignment="1">
      <alignment/>
    </xf>
    <xf numFmtId="0" fontId="93" fillId="7" borderId="50" xfId="0" applyFont="1" applyFill="1" applyBorder="1" applyAlignment="1">
      <alignment/>
    </xf>
    <xf numFmtId="1" fontId="93" fillId="49" borderId="50" xfId="0" applyNumberFormat="1" applyFont="1" applyFill="1" applyBorder="1" applyAlignment="1">
      <alignment/>
    </xf>
    <xf numFmtId="0" fontId="93" fillId="51" borderId="50" xfId="0" applyFont="1" applyFill="1" applyBorder="1" applyAlignment="1">
      <alignment/>
    </xf>
    <xf numFmtId="0" fontId="93" fillId="37" borderId="50" xfId="0" applyFont="1" applyFill="1" applyBorder="1" applyAlignment="1">
      <alignment/>
    </xf>
    <xf numFmtId="1" fontId="93" fillId="34" borderId="90" xfId="0" applyNumberFormat="1" applyFont="1" applyFill="1" applyBorder="1" applyAlignment="1">
      <alignment/>
    </xf>
    <xf numFmtId="1" fontId="93" fillId="34" borderId="95" xfId="0" applyNumberFormat="1" applyFont="1" applyFill="1" applyBorder="1" applyAlignment="1">
      <alignment/>
    </xf>
    <xf numFmtId="1" fontId="93" fillId="34" borderId="74" xfId="0" applyNumberFormat="1" applyFont="1" applyFill="1" applyBorder="1" applyAlignment="1">
      <alignment/>
    </xf>
    <xf numFmtId="1" fontId="93" fillId="34" borderId="96" xfId="0" applyNumberFormat="1" applyFont="1" applyFill="1" applyBorder="1" applyAlignment="1">
      <alignment/>
    </xf>
    <xf numFmtId="0" fontId="96" fillId="34" borderId="49" xfId="0" applyFont="1" applyFill="1" applyBorder="1" applyAlignment="1">
      <alignment/>
    </xf>
    <xf numFmtId="0" fontId="96" fillId="34" borderId="51" xfId="0" applyFont="1" applyFill="1" applyBorder="1" applyAlignment="1">
      <alignment/>
    </xf>
    <xf numFmtId="1" fontId="96" fillId="36" borderId="54" xfId="0" applyNumberFormat="1" applyFont="1" applyFill="1" applyBorder="1" applyAlignment="1">
      <alignment/>
    </xf>
    <xf numFmtId="0" fontId="5" fillId="40" borderId="29" xfId="0" applyFont="1" applyFill="1" applyBorder="1" applyAlignment="1">
      <alignment horizontal="left" vertical="center"/>
    </xf>
    <xf numFmtId="0" fontId="93" fillId="40" borderId="29" xfId="0" applyFont="1" applyFill="1" applyBorder="1" applyAlignment="1">
      <alignment horizontal="left" vertical="center"/>
    </xf>
    <xf numFmtId="0" fontId="96" fillId="34" borderId="87" xfId="0" applyFont="1" applyFill="1" applyBorder="1" applyAlignment="1">
      <alignment/>
    </xf>
    <xf numFmtId="0" fontId="96" fillId="34" borderId="56" xfId="0" applyFont="1" applyFill="1" applyBorder="1" applyAlignment="1">
      <alignment/>
    </xf>
    <xf numFmtId="0" fontId="96" fillId="34" borderId="89" xfId="0" applyFont="1" applyFill="1" applyBorder="1" applyAlignment="1">
      <alignment/>
    </xf>
    <xf numFmtId="0" fontId="93" fillId="34" borderId="49" xfId="0" applyFont="1" applyFill="1" applyBorder="1" applyAlignment="1">
      <alignment/>
    </xf>
    <xf numFmtId="0" fontId="93" fillId="34" borderId="51" xfId="0" applyFont="1" applyFill="1" applyBorder="1" applyAlignment="1">
      <alignment/>
    </xf>
    <xf numFmtId="1" fontId="5" fillId="34" borderId="85" xfId="0" applyNumberFormat="1" applyFont="1" applyFill="1" applyBorder="1" applyAlignment="1">
      <alignment/>
    </xf>
    <xf numFmtId="1" fontId="5" fillId="34" borderId="89" xfId="0" applyNumberFormat="1" applyFont="1" applyFill="1" applyBorder="1" applyAlignment="1">
      <alignment/>
    </xf>
    <xf numFmtId="49" fontId="7" fillId="33" borderId="97" xfId="0" applyNumberFormat="1" applyFont="1" applyFill="1" applyBorder="1" applyAlignment="1">
      <alignment horizontal="center" vertical="center" wrapText="1"/>
    </xf>
    <xf numFmtId="49" fontId="7" fillId="33" borderId="98" xfId="0" applyNumberFormat="1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vertical="center" wrapText="1"/>
    </xf>
    <xf numFmtId="49" fontId="7" fillId="33" borderId="99" xfId="0" applyNumberFormat="1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49" fontId="7" fillId="33" borderId="34" xfId="0" applyNumberFormat="1" applyFont="1" applyFill="1" applyBorder="1" applyAlignment="1">
      <alignment horizontal="center" vertical="center" wrapText="1"/>
    </xf>
    <xf numFmtId="3" fontId="8" fillId="34" borderId="51" xfId="0" applyNumberFormat="1" applyFont="1" applyFill="1" applyBorder="1" applyAlignment="1">
      <alignment horizontal="right"/>
    </xf>
    <xf numFmtId="3" fontId="7" fillId="37" borderId="52" xfId="0" applyNumberFormat="1" applyFont="1" applyFill="1" applyBorder="1" applyAlignment="1">
      <alignment/>
    </xf>
    <xf numFmtId="3" fontId="7" fillId="37" borderId="51" xfId="0" applyNumberFormat="1" applyFont="1" applyFill="1" applyBorder="1" applyAlignment="1">
      <alignment/>
    </xf>
    <xf numFmtId="3" fontId="8" fillId="34" borderId="89" xfId="0" applyNumberFormat="1" applyFont="1" applyFill="1" applyBorder="1" applyAlignment="1">
      <alignment horizontal="right"/>
    </xf>
    <xf numFmtId="3" fontId="13" fillId="35" borderId="91" xfId="0" applyNumberFormat="1" applyFont="1" applyFill="1" applyBorder="1" applyAlignment="1">
      <alignment/>
    </xf>
    <xf numFmtId="3" fontId="90" fillId="39" borderId="28" xfId="0" applyNumberFormat="1" applyFont="1" applyFill="1" applyBorder="1" applyAlignment="1">
      <alignment/>
    </xf>
    <xf numFmtId="3" fontId="90" fillId="39" borderId="51" xfId="0" applyNumberFormat="1" applyFont="1" applyFill="1" applyBorder="1" applyAlignment="1">
      <alignment/>
    </xf>
    <xf numFmtId="3" fontId="7" fillId="39" borderId="52" xfId="0" applyNumberFormat="1" applyFont="1" applyFill="1" applyBorder="1" applyAlignment="1">
      <alignment/>
    </xf>
    <xf numFmtId="3" fontId="7" fillId="39" borderId="50" xfId="0" applyNumberFormat="1" applyFont="1" applyFill="1" applyBorder="1" applyAlignment="1">
      <alignment/>
    </xf>
    <xf numFmtId="3" fontId="7" fillId="39" borderId="51" xfId="0" applyNumberFormat="1" applyFont="1" applyFill="1" applyBorder="1" applyAlignment="1">
      <alignment/>
    </xf>
    <xf numFmtId="3" fontId="7" fillId="39" borderId="51" xfId="0" applyNumberFormat="1" applyFont="1" applyFill="1" applyBorder="1" applyAlignment="1">
      <alignment horizontal="right"/>
    </xf>
    <xf numFmtId="3" fontId="7" fillId="39" borderId="100" xfId="0" applyNumberFormat="1" applyFont="1" applyFill="1" applyBorder="1" applyAlignment="1">
      <alignment horizontal="right"/>
    </xf>
    <xf numFmtId="3" fontId="8" fillId="36" borderId="89" xfId="0" applyNumberFormat="1" applyFont="1" applyFill="1" applyBorder="1" applyAlignment="1">
      <alignment/>
    </xf>
    <xf numFmtId="3" fontId="91" fillId="36" borderId="96" xfId="0" applyNumberFormat="1" applyFont="1" applyFill="1" applyBorder="1" applyAlignment="1">
      <alignment/>
    </xf>
    <xf numFmtId="3" fontId="8" fillId="36" borderId="91" xfId="0" applyNumberFormat="1" applyFont="1" applyFill="1" applyBorder="1" applyAlignment="1">
      <alignment/>
    </xf>
    <xf numFmtId="3" fontId="8" fillId="36" borderId="62" xfId="0" applyNumberFormat="1" applyFont="1" applyFill="1" applyBorder="1" applyAlignment="1">
      <alignment/>
    </xf>
    <xf numFmtId="3" fontId="8" fillId="36" borderId="95" xfId="0" applyNumberFormat="1" applyFont="1" applyFill="1" applyBorder="1" applyAlignment="1">
      <alignment/>
    </xf>
    <xf numFmtId="3" fontId="13" fillId="47" borderId="100" xfId="0" applyNumberFormat="1" applyFont="1" applyFill="1" applyBorder="1" applyAlignment="1">
      <alignment/>
    </xf>
    <xf numFmtId="3" fontId="91" fillId="36" borderId="49" xfId="0" applyNumberFormat="1" applyFont="1" applyFill="1" applyBorder="1" applyAlignment="1">
      <alignment/>
    </xf>
    <xf numFmtId="0" fontId="2" fillId="0" borderId="72" xfId="0" applyFont="1" applyBorder="1" applyAlignment="1">
      <alignment/>
    </xf>
    <xf numFmtId="0" fontId="2" fillId="0" borderId="96" xfId="0" applyFont="1" applyBorder="1" applyAlignment="1">
      <alignment/>
    </xf>
    <xf numFmtId="0" fontId="2" fillId="0" borderId="19" xfId="0" applyFont="1" applyBorder="1" applyAlignment="1">
      <alignment/>
    </xf>
    <xf numFmtId="3" fontId="7" fillId="37" borderId="100" xfId="0" applyNumberFormat="1" applyFont="1" applyFill="1" applyBorder="1" applyAlignment="1">
      <alignment horizontal="right"/>
    </xf>
    <xf numFmtId="3" fontId="7" fillId="37" borderId="19" xfId="0" applyNumberFormat="1" applyFont="1" applyFill="1" applyBorder="1" applyAlignment="1">
      <alignment horizontal="right"/>
    </xf>
    <xf numFmtId="3" fontId="7" fillId="37" borderId="96" xfId="0" applyNumberFormat="1" applyFont="1" applyFill="1" applyBorder="1" applyAlignment="1">
      <alignment horizontal="right"/>
    </xf>
    <xf numFmtId="3" fontId="8" fillId="36" borderId="49" xfId="0" applyNumberFormat="1" applyFont="1" applyFill="1" applyBorder="1" applyAlignment="1">
      <alignment/>
    </xf>
    <xf numFmtId="3" fontId="8" fillId="34" borderId="49" xfId="0" applyNumberFormat="1" applyFont="1" applyFill="1" applyBorder="1" applyAlignment="1">
      <alignment horizontal="right"/>
    </xf>
    <xf numFmtId="3" fontId="8" fillId="34" borderId="50" xfId="0" applyNumberFormat="1" applyFont="1" applyFill="1" applyBorder="1" applyAlignment="1">
      <alignment horizontal="right"/>
    </xf>
    <xf numFmtId="3" fontId="8" fillId="34" borderId="51" xfId="0" applyNumberFormat="1" applyFont="1" applyFill="1" applyBorder="1" applyAlignment="1">
      <alignment horizontal="right"/>
    </xf>
    <xf numFmtId="3" fontId="8" fillId="36" borderId="49" xfId="0" applyNumberFormat="1" applyFont="1" applyFill="1" applyBorder="1" applyAlignment="1">
      <alignment/>
    </xf>
    <xf numFmtId="3" fontId="91" fillId="36" borderId="50" xfId="0" applyNumberFormat="1" applyFont="1" applyFill="1" applyBorder="1" applyAlignment="1">
      <alignment/>
    </xf>
    <xf numFmtId="3" fontId="8" fillId="36" borderId="50" xfId="0" applyNumberFormat="1" applyFont="1" applyFill="1" applyBorder="1" applyAlignment="1">
      <alignment/>
    </xf>
    <xf numFmtId="3" fontId="91" fillId="36" borderId="51" xfId="0" applyNumberFormat="1" applyFont="1" applyFill="1" applyBorder="1" applyAlignment="1">
      <alignment/>
    </xf>
    <xf numFmtId="3" fontId="8" fillId="34" borderId="89" xfId="0" applyNumberFormat="1" applyFont="1" applyFill="1" applyBorder="1" applyAlignment="1">
      <alignment horizontal="right"/>
    </xf>
    <xf numFmtId="49" fontId="7" fillId="33" borderId="66" xfId="0" applyNumberFormat="1" applyFont="1" applyFill="1" applyBorder="1" applyAlignment="1">
      <alignment horizontal="center" vertical="center" wrapText="1"/>
    </xf>
    <xf numFmtId="49" fontId="7" fillId="33" borderId="32" xfId="0" applyNumberFormat="1" applyFont="1" applyFill="1" applyBorder="1" applyAlignment="1">
      <alignment horizontal="center" vertical="center" wrapText="1"/>
    </xf>
    <xf numFmtId="3" fontId="91" fillId="0" borderId="51" xfId="0" applyNumberFormat="1" applyFont="1" applyFill="1" applyBorder="1" applyAlignment="1">
      <alignment horizontal="right"/>
    </xf>
    <xf numFmtId="3" fontId="91" fillId="34" borderId="89" xfId="0" applyNumberFormat="1" applyFont="1" applyFill="1" applyBorder="1" applyAlignment="1">
      <alignment/>
    </xf>
    <xf numFmtId="3" fontId="91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3" fontId="7" fillId="34" borderId="0" xfId="0" applyNumberFormat="1" applyFont="1" applyFill="1" applyBorder="1" applyAlignment="1">
      <alignment/>
    </xf>
    <xf numFmtId="3" fontId="8" fillId="34" borderId="0" xfId="0" applyNumberFormat="1" applyFont="1" applyFill="1" applyBorder="1" applyAlignment="1">
      <alignment/>
    </xf>
    <xf numFmtId="3" fontId="13" fillId="34" borderId="0" xfId="0" applyNumberFormat="1" applyFont="1" applyFill="1" applyBorder="1" applyAlignment="1">
      <alignment/>
    </xf>
    <xf numFmtId="3" fontId="7" fillId="34" borderId="0" xfId="0" applyNumberFormat="1" applyFont="1" applyFill="1" applyBorder="1" applyAlignment="1">
      <alignment horizontal="right"/>
    </xf>
    <xf numFmtId="3" fontId="89" fillId="34" borderId="0" xfId="0" applyNumberFormat="1" applyFont="1" applyFill="1" applyBorder="1" applyAlignment="1">
      <alignment/>
    </xf>
    <xf numFmtId="3" fontId="90" fillId="34" borderId="0" xfId="0" applyNumberFormat="1" applyFont="1" applyFill="1" applyBorder="1" applyAlignment="1">
      <alignment horizontal="right"/>
    </xf>
    <xf numFmtId="3" fontId="91" fillId="34" borderId="0" xfId="0" applyNumberFormat="1" applyFont="1" applyFill="1" applyBorder="1" applyAlignment="1">
      <alignment horizontal="right"/>
    </xf>
    <xf numFmtId="3" fontId="89" fillId="35" borderId="49" xfId="0" applyNumberFormat="1" applyFont="1" applyFill="1" applyBorder="1" applyAlignment="1">
      <alignment/>
    </xf>
    <xf numFmtId="3" fontId="90" fillId="37" borderId="49" xfId="0" applyNumberFormat="1" applyFont="1" applyFill="1" applyBorder="1" applyAlignment="1">
      <alignment horizontal="right"/>
    </xf>
    <xf numFmtId="3" fontId="91" fillId="0" borderId="49" xfId="0" applyNumberFormat="1" applyFont="1" applyFill="1" applyBorder="1" applyAlignment="1">
      <alignment horizontal="right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3" fontId="91" fillId="34" borderId="85" xfId="0" applyNumberFormat="1" applyFont="1" applyFill="1" applyBorder="1" applyAlignment="1">
      <alignment/>
    </xf>
    <xf numFmtId="49" fontId="95" fillId="33" borderId="101" xfId="46" applyNumberFormat="1" applyFont="1" applyFill="1" applyBorder="1" applyAlignment="1">
      <alignment horizontal="center" vertical="center" wrapText="1"/>
      <protection/>
    </xf>
    <xf numFmtId="49" fontId="95" fillId="33" borderId="66" xfId="46" applyNumberFormat="1" applyFont="1" applyFill="1" applyBorder="1" applyAlignment="1">
      <alignment horizontal="center" vertical="center" wrapText="1"/>
      <protection/>
    </xf>
    <xf numFmtId="49" fontId="95" fillId="33" borderId="71" xfId="46" applyNumberFormat="1" applyFont="1" applyFill="1" applyBorder="1" applyAlignment="1">
      <alignment horizontal="center" vertical="center" wrapText="1"/>
      <protection/>
    </xf>
    <xf numFmtId="49" fontId="95" fillId="33" borderId="64" xfId="46" applyNumberFormat="1" applyFont="1" applyFill="1" applyBorder="1" applyAlignment="1">
      <alignment horizontal="center" vertical="center" wrapText="1"/>
      <protection/>
    </xf>
    <xf numFmtId="3" fontId="7" fillId="37" borderId="51" xfId="0" applyNumberFormat="1" applyFont="1" applyFill="1" applyBorder="1" applyAlignment="1">
      <alignment horizontal="right"/>
    </xf>
    <xf numFmtId="3" fontId="8" fillId="34" borderId="49" xfId="0" applyNumberFormat="1" applyFont="1" applyFill="1" applyBorder="1" applyAlignment="1">
      <alignment horizontal="right"/>
    </xf>
    <xf numFmtId="3" fontId="7" fillId="37" borderId="49" xfId="0" applyNumberFormat="1" applyFont="1" applyFill="1" applyBorder="1" applyAlignment="1">
      <alignment/>
    </xf>
    <xf numFmtId="3" fontId="13" fillId="35" borderId="49" xfId="0" applyNumberFormat="1" applyFont="1" applyFill="1" applyBorder="1" applyAlignment="1">
      <alignment horizontal="right"/>
    </xf>
    <xf numFmtId="3" fontId="7" fillId="37" borderId="49" xfId="0" applyNumberFormat="1" applyFont="1" applyFill="1" applyBorder="1" applyAlignment="1">
      <alignment/>
    </xf>
    <xf numFmtId="3" fontId="8" fillId="36" borderId="85" xfId="0" applyNumberFormat="1" applyFont="1" applyFill="1" applyBorder="1" applyAlignment="1">
      <alignment/>
    </xf>
    <xf numFmtId="3" fontId="102" fillId="38" borderId="29" xfId="46" applyNumberFormat="1" applyFont="1" applyFill="1" applyBorder="1" applyAlignment="1">
      <alignment/>
      <protection/>
    </xf>
    <xf numFmtId="49" fontId="90" fillId="33" borderId="93" xfId="46" applyNumberFormat="1" applyFont="1" applyFill="1" applyBorder="1" applyAlignment="1">
      <alignment horizontal="left"/>
      <protection/>
    </xf>
    <xf numFmtId="3" fontId="89" fillId="35" borderId="55" xfId="46" applyNumberFormat="1" applyFont="1" applyFill="1" applyBorder="1" applyAlignment="1">
      <alignment/>
      <protection/>
    </xf>
    <xf numFmtId="3" fontId="89" fillId="35" borderId="56" xfId="46" applyNumberFormat="1" applyFont="1" applyFill="1" applyBorder="1" applyAlignment="1">
      <alignment/>
      <protection/>
    </xf>
    <xf numFmtId="3" fontId="90" fillId="37" borderId="50" xfId="46" applyNumberFormat="1" applyFont="1" applyFill="1" applyBorder="1" applyAlignment="1">
      <alignment horizontal="right"/>
      <protection/>
    </xf>
    <xf numFmtId="3" fontId="90" fillId="37" borderId="51" xfId="46" applyNumberFormat="1" applyFont="1" applyFill="1" applyBorder="1" applyAlignment="1">
      <alignment horizontal="right"/>
      <protection/>
    </xf>
    <xf numFmtId="3" fontId="91" fillId="36" borderId="51" xfId="46" applyNumberFormat="1" applyFont="1" applyFill="1" applyBorder="1">
      <alignment/>
      <protection/>
    </xf>
    <xf numFmtId="3" fontId="91" fillId="34" borderId="51" xfId="46" applyNumberFormat="1" applyFont="1" applyFill="1" applyBorder="1" applyAlignment="1">
      <alignment horizontal="right"/>
      <protection/>
    </xf>
    <xf numFmtId="3" fontId="89" fillId="35" borderId="50" xfId="46" applyNumberFormat="1" applyFont="1" applyFill="1" applyBorder="1" applyAlignment="1">
      <alignment/>
      <protection/>
    </xf>
    <xf numFmtId="3" fontId="89" fillId="35" borderId="51" xfId="46" applyNumberFormat="1" applyFont="1" applyFill="1" applyBorder="1" applyAlignment="1">
      <alignment/>
      <protection/>
    </xf>
    <xf numFmtId="3" fontId="90" fillId="9" borderId="50" xfId="46" applyNumberFormat="1" applyFont="1" applyFill="1" applyBorder="1" applyAlignment="1">
      <alignment horizontal="right"/>
      <protection/>
    </xf>
    <xf numFmtId="3" fontId="90" fillId="9" borderId="51" xfId="46" applyNumberFormat="1" applyFont="1" applyFill="1" applyBorder="1" applyAlignment="1">
      <alignment horizontal="right"/>
      <protection/>
    </xf>
    <xf numFmtId="3" fontId="90" fillId="14" borderId="50" xfId="46" applyNumberFormat="1" applyFont="1" applyFill="1" applyBorder="1" applyAlignment="1">
      <alignment horizontal="right"/>
      <protection/>
    </xf>
    <xf numFmtId="3" fontId="90" fillId="14" borderId="51" xfId="46" applyNumberFormat="1" applyFont="1" applyFill="1" applyBorder="1" applyAlignment="1">
      <alignment horizontal="right"/>
      <protection/>
    </xf>
    <xf numFmtId="3" fontId="91" fillId="36" borderId="53" xfId="46" applyNumberFormat="1" applyFont="1" applyFill="1" applyBorder="1">
      <alignment/>
      <protection/>
    </xf>
    <xf numFmtId="3" fontId="91" fillId="36" borderId="89" xfId="46" applyNumberFormat="1" applyFont="1" applyFill="1" applyBorder="1">
      <alignment/>
      <protection/>
    </xf>
    <xf numFmtId="49" fontId="95" fillId="33" borderId="37" xfId="46" applyNumberFormat="1" applyFont="1" applyFill="1" applyBorder="1" applyAlignment="1">
      <alignment horizontal="center" vertical="center" wrapText="1"/>
      <protection/>
    </xf>
    <xf numFmtId="49" fontId="95" fillId="33" borderId="0" xfId="46" applyNumberFormat="1" applyFont="1" applyFill="1" applyBorder="1" applyAlignment="1">
      <alignment horizontal="center" vertical="center" wrapText="1"/>
      <protection/>
    </xf>
    <xf numFmtId="49" fontId="99" fillId="33" borderId="35" xfId="46" applyNumberFormat="1" applyFont="1" applyFill="1" applyBorder="1" applyAlignment="1">
      <alignment horizontal="center" vertical="center" wrapText="1"/>
      <protection/>
    </xf>
    <xf numFmtId="49" fontId="100" fillId="33" borderId="30" xfId="46" applyNumberFormat="1" applyFont="1" applyFill="1" applyBorder="1" applyAlignment="1">
      <alignment horizontal="center" vertical="center" wrapText="1"/>
      <protection/>
    </xf>
    <xf numFmtId="49" fontId="95" fillId="33" borderId="84" xfId="46" applyNumberFormat="1" applyFont="1" applyFill="1" applyBorder="1" applyAlignment="1">
      <alignment horizontal="center" vertical="center" wrapText="1"/>
      <protection/>
    </xf>
    <xf numFmtId="49" fontId="95" fillId="33" borderId="16" xfId="46" applyNumberFormat="1" applyFont="1" applyFill="1" applyBorder="1" applyAlignment="1">
      <alignment horizontal="center" vertical="center" wrapText="1"/>
      <protection/>
    </xf>
    <xf numFmtId="49" fontId="99" fillId="33" borderId="102" xfId="46" applyNumberFormat="1" applyFont="1" applyFill="1" applyBorder="1" applyAlignment="1">
      <alignment horizontal="center" vertical="center" wrapText="1"/>
      <protection/>
    </xf>
    <xf numFmtId="49" fontId="100" fillId="33" borderId="34" xfId="46" applyNumberFormat="1" applyFont="1" applyFill="1" applyBorder="1" applyAlignment="1">
      <alignment horizontal="center" vertical="center" wrapText="1"/>
      <protection/>
    </xf>
    <xf numFmtId="3" fontId="89" fillId="35" borderId="57" xfId="46" applyNumberFormat="1" applyFont="1" applyFill="1" applyBorder="1" applyAlignment="1">
      <alignment/>
      <protection/>
    </xf>
    <xf numFmtId="3" fontId="90" fillId="37" borderId="52" xfId="46" applyNumberFormat="1" applyFont="1" applyFill="1" applyBorder="1" applyAlignment="1">
      <alignment horizontal="right"/>
      <protection/>
    </xf>
    <xf numFmtId="3" fontId="91" fillId="36" borderId="52" xfId="46" applyNumberFormat="1" applyFont="1" applyFill="1" applyBorder="1">
      <alignment/>
      <protection/>
    </xf>
    <xf numFmtId="3" fontId="91" fillId="34" borderId="52" xfId="46" applyNumberFormat="1" applyFont="1" applyFill="1" applyBorder="1" applyAlignment="1">
      <alignment horizontal="right"/>
      <protection/>
    </xf>
    <xf numFmtId="3" fontId="89" fillId="35" borderId="52" xfId="46" applyNumberFormat="1" applyFont="1" applyFill="1" applyBorder="1" applyAlignment="1">
      <alignment/>
      <protection/>
    </xf>
    <xf numFmtId="3" fontId="90" fillId="9" borderId="52" xfId="46" applyNumberFormat="1" applyFont="1" applyFill="1" applyBorder="1" applyAlignment="1">
      <alignment horizontal="right"/>
      <protection/>
    </xf>
    <xf numFmtId="3" fontId="90" fillId="14" borderId="52" xfId="46" applyNumberFormat="1" applyFont="1" applyFill="1" applyBorder="1" applyAlignment="1">
      <alignment horizontal="right"/>
      <protection/>
    </xf>
    <xf numFmtId="3" fontId="91" fillId="36" borderId="54" xfId="46" applyNumberFormat="1" applyFont="1" applyFill="1" applyBorder="1">
      <alignment/>
      <protection/>
    </xf>
    <xf numFmtId="49" fontId="99" fillId="33" borderId="29" xfId="46" applyNumberFormat="1" applyFont="1" applyFill="1" applyBorder="1" applyAlignment="1">
      <alignment horizontal="left"/>
      <protection/>
    </xf>
    <xf numFmtId="49" fontId="95" fillId="33" borderId="29" xfId="46" applyNumberFormat="1" applyFont="1" applyFill="1" applyBorder="1" applyAlignment="1">
      <alignment horizontal="center" vertical="center" wrapText="1"/>
      <protection/>
    </xf>
    <xf numFmtId="49" fontId="99" fillId="33" borderId="29" xfId="46" applyNumberFormat="1" applyFont="1" applyFill="1" applyBorder="1" applyAlignment="1">
      <alignment horizontal="center" vertical="center" wrapText="1"/>
      <protection/>
    </xf>
    <xf numFmtId="3" fontId="91" fillId="36" borderId="29" xfId="46" applyNumberFormat="1" applyFont="1" applyFill="1" applyBorder="1">
      <alignment/>
      <protection/>
    </xf>
    <xf numFmtId="3" fontId="91" fillId="34" borderId="29" xfId="46" applyNumberFormat="1" applyFont="1" applyFill="1" applyBorder="1" applyAlignment="1">
      <alignment horizontal="right"/>
      <protection/>
    </xf>
    <xf numFmtId="49" fontId="5" fillId="33" borderId="58" xfId="46" applyNumberFormat="1" applyFont="1" applyFill="1" applyBorder="1" applyAlignment="1">
      <alignment horizontal="left"/>
      <protection/>
    </xf>
    <xf numFmtId="49" fontId="5" fillId="33" borderId="103" xfId="46" applyNumberFormat="1" applyFont="1" applyFill="1" applyBorder="1" applyAlignment="1">
      <alignment horizontal="left"/>
      <protection/>
    </xf>
    <xf numFmtId="49" fontId="5" fillId="33" borderId="104" xfId="46" applyNumberFormat="1" applyFont="1" applyFill="1" applyBorder="1" applyAlignment="1">
      <alignment horizontal="left"/>
      <protection/>
    </xf>
    <xf numFmtId="49" fontId="5" fillId="33" borderId="37" xfId="46" applyNumberFormat="1" applyFont="1" applyFill="1" applyBorder="1" applyAlignment="1">
      <alignment horizontal="left"/>
      <protection/>
    </xf>
    <xf numFmtId="49" fontId="5" fillId="33" borderId="66" xfId="46" applyNumberFormat="1" applyFont="1" applyFill="1" applyBorder="1" applyAlignment="1">
      <alignment horizontal="left"/>
      <protection/>
    </xf>
    <xf numFmtId="0" fontId="2" fillId="33" borderId="71" xfId="46" applyFont="1" applyFill="1" applyBorder="1" applyAlignment="1">
      <alignment horizontal="center"/>
      <protection/>
    </xf>
    <xf numFmtId="49" fontId="95" fillId="33" borderId="32" xfId="46" applyNumberFormat="1" applyFont="1" applyFill="1" applyBorder="1" applyAlignment="1">
      <alignment horizontal="center" vertical="center" wrapText="1"/>
      <protection/>
    </xf>
    <xf numFmtId="0" fontId="2" fillId="33" borderId="74" xfId="46" applyFont="1" applyFill="1" applyBorder="1" applyAlignment="1">
      <alignment horizontal="center"/>
      <protection/>
    </xf>
    <xf numFmtId="49" fontId="95" fillId="33" borderId="65" xfId="46" applyNumberFormat="1" applyFont="1" applyFill="1" applyBorder="1" applyAlignment="1">
      <alignment horizontal="center" vertical="center" wrapText="1"/>
      <protection/>
    </xf>
    <xf numFmtId="49" fontId="99" fillId="33" borderId="40" xfId="46" applyNumberFormat="1" applyFont="1" applyFill="1" applyBorder="1" applyAlignment="1">
      <alignment horizontal="center" vertical="center" wrapText="1"/>
      <protection/>
    </xf>
    <xf numFmtId="0" fontId="2" fillId="33" borderId="83" xfId="46" applyFont="1" applyFill="1" applyBorder="1" applyAlignment="1">
      <alignment horizontal="center"/>
      <protection/>
    </xf>
    <xf numFmtId="0" fontId="8" fillId="33" borderId="102" xfId="46" applyFont="1" applyFill="1" applyBorder="1" applyAlignment="1">
      <alignment horizontal="center"/>
      <protection/>
    </xf>
    <xf numFmtId="49" fontId="8" fillId="33" borderId="102" xfId="46" applyNumberFormat="1" applyFont="1" applyFill="1" applyBorder="1" applyAlignment="1">
      <alignment horizontal="center"/>
      <protection/>
    </xf>
    <xf numFmtId="49" fontId="8" fillId="33" borderId="35" xfId="46" applyNumberFormat="1" applyFont="1" applyFill="1" applyBorder="1" applyAlignment="1">
      <alignment horizontal="center"/>
      <protection/>
    </xf>
    <xf numFmtId="0" fontId="8" fillId="33" borderId="35" xfId="46" applyFont="1" applyFill="1" applyBorder="1">
      <alignment/>
      <protection/>
    </xf>
    <xf numFmtId="3" fontId="4" fillId="44" borderId="29" xfId="0" applyNumberFormat="1" applyFont="1" applyFill="1" applyBorder="1" applyAlignment="1">
      <alignment/>
    </xf>
    <xf numFmtId="49" fontId="11" fillId="33" borderId="29" xfId="46" applyNumberFormat="1" applyFont="1" applyFill="1" applyBorder="1" applyAlignment="1">
      <alignment horizontal="left"/>
      <protection/>
    </xf>
    <xf numFmtId="49" fontId="7" fillId="33" borderId="64" xfId="0" applyNumberFormat="1" applyFont="1" applyFill="1" applyBorder="1" applyAlignment="1">
      <alignment horizontal="center" vertical="center" wrapText="1"/>
    </xf>
    <xf numFmtId="3" fontId="13" fillId="35" borderId="105" xfId="0" applyNumberFormat="1" applyFont="1" applyFill="1" applyBorder="1" applyAlignment="1">
      <alignment/>
    </xf>
    <xf numFmtId="3" fontId="13" fillId="47" borderId="100" xfId="0" applyNumberFormat="1" applyFont="1" applyFill="1" applyBorder="1" applyAlignment="1">
      <alignment horizontal="right"/>
    </xf>
    <xf numFmtId="3" fontId="7" fillId="37" borderId="100" xfId="0" applyNumberFormat="1" applyFont="1" applyFill="1" applyBorder="1" applyAlignment="1">
      <alignment/>
    </xf>
    <xf numFmtId="3" fontId="90" fillId="37" borderId="100" xfId="0" applyNumberFormat="1" applyFont="1" applyFill="1" applyBorder="1" applyAlignment="1">
      <alignment horizontal="right"/>
    </xf>
    <xf numFmtId="3" fontId="89" fillId="35" borderId="100" xfId="0" applyNumberFormat="1" applyFont="1" applyFill="1" applyBorder="1" applyAlignment="1">
      <alignment/>
    </xf>
    <xf numFmtId="0" fontId="5" fillId="40" borderId="56" xfId="0" applyFont="1" applyFill="1" applyBorder="1" applyAlignment="1">
      <alignment horizontal="left" vertical="center"/>
    </xf>
    <xf numFmtId="0" fontId="5" fillId="40" borderId="89" xfId="0" applyFont="1" applyFill="1" applyBorder="1" applyAlignment="1">
      <alignment horizontal="left" vertical="center"/>
    </xf>
    <xf numFmtId="3" fontId="5" fillId="50" borderId="49" xfId="0" applyNumberFormat="1" applyFont="1" applyFill="1" applyBorder="1" applyAlignment="1">
      <alignment horizontal="left"/>
    </xf>
    <xf numFmtId="3" fontId="2" fillId="0" borderId="49" xfId="0" applyNumberFormat="1" applyFont="1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5" fillId="50" borderId="49" xfId="0" applyFont="1" applyFill="1" applyBorder="1" applyAlignment="1">
      <alignment horizontal="left"/>
    </xf>
    <xf numFmtId="49" fontId="2" fillId="0" borderId="49" xfId="0" applyNumberFormat="1" applyFont="1" applyFill="1" applyBorder="1" applyAlignment="1">
      <alignment horizontal="left"/>
    </xf>
    <xf numFmtId="49" fontId="5" fillId="49" borderId="49" xfId="0" applyNumberFormat="1" applyFont="1" applyFill="1" applyBorder="1" applyAlignment="1">
      <alignment horizontal="left"/>
    </xf>
    <xf numFmtId="0" fontId="5" fillId="51" borderId="49" xfId="0" applyFont="1" applyFill="1" applyBorder="1" applyAlignment="1">
      <alignment horizontal="left"/>
    </xf>
    <xf numFmtId="0" fontId="5" fillId="37" borderId="49" xfId="0" applyFont="1" applyFill="1" applyBorder="1" applyAlignment="1">
      <alignment horizontal="left"/>
    </xf>
    <xf numFmtId="0" fontId="5" fillId="7" borderId="49" xfId="0" applyFont="1" applyFill="1" applyBorder="1" applyAlignment="1">
      <alignment horizontal="left"/>
    </xf>
    <xf numFmtId="0" fontId="96" fillId="36" borderId="96" xfId="0" applyFont="1" applyFill="1" applyBorder="1" applyAlignment="1">
      <alignment/>
    </xf>
    <xf numFmtId="0" fontId="5" fillId="51" borderId="90" xfId="0" applyFont="1" applyFill="1" applyBorder="1" applyAlignment="1">
      <alignment horizontal="left"/>
    </xf>
    <xf numFmtId="0" fontId="93" fillId="51" borderId="95" xfId="0" applyFont="1" applyFill="1" applyBorder="1" applyAlignment="1">
      <alignment/>
    </xf>
    <xf numFmtId="0" fontId="96" fillId="0" borderId="49" xfId="0" applyFont="1" applyFill="1" applyBorder="1" applyAlignment="1">
      <alignment horizontal="left"/>
    </xf>
    <xf numFmtId="0" fontId="5" fillId="49" borderId="49" xfId="0" applyFont="1" applyFill="1" applyBorder="1" applyAlignment="1">
      <alignment horizontal="left"/>
    </xf>
    <xf numFmtId="3" fontId="2" fillId="0" borderId="106" xfId="0" applyNumberFormat="1" applyFont="1" applyFill="1" applyBorder="1" applyAlignment="1">
      <alignment horizontal="left"/>
    </xf>
    <xf numFmtId="3" fontId="2" fillId="0" borderId="107" xfId="0" applyNumberFormat="1" applyFont="1" applyFill="1" applyBorder="1" applyAlignment="1">
      <alignment horizontal="left"/>
    </xf>
    <xf numFmtId="0" fontId="93" fillId="34" borderId="95" xfId="0" applyFont="1" applyFill="1" applyBorder="1" applyAlignment="1">
      <alignment/>
    </xf>
    <xf numFmtId="0" fontId="93" fillId="34" borderId="96" xfId="0" applyFont="1" applyFill="1" applyBorder="1" applyAlignment="1">
      <alignment/>
    </xf>
    <xf numFmtId="0" fontId="2" fillId="53" borderId="108" xfId="0" applyFont="1" applyFill="1" applyBorder="1" applyAlignment="1">
      <alignment horizontal="left"/>
    </xf>
    <xf numFmtId="0" fontId="96" fillId="34" borderId="96" xfId="0" applyFont="1" applyFill="1" applyBorder="1" applyAlignment="1">
      <alignment/>
    </xf>
    <xf numFmtId="0" fontId="96" fillId="0" borderId="96" xfId="0" applyFont="1" applyFill="1" applyBorder="1" applyAlignment="1">
      <alignment/>
    </xf>
    <xf numFmtId="3" fontId="2" fillId="0" borderId="75" xfId="0" applyNumberFormat="1" applyFont="1" applyFill="1" applyBorder="1" applyAlignment="1">
      <alignment horizontal="left"/>
    </xf>
    <xf numFmtId="3" fontId="2" fillId="0" borderId="85" xfId="0" applyNumberFormat="1" applyFont="1" applyFill="1" applyBorder="1" applyAlignment="1">
      <alignment horizontal="left"/>
    </xf>
    <xf numFmtId="0" fontId="5" fillId="49" borderId="87" xfId="0" applyFont="1" applyFill="1" applyBorder="1" applyAlignment="1">
      <alignment horizontal="left"/>
    </xf>
    <xf numFmtId="0" fontId="5" fillId="49" borderId="56" xfId="0" applyFont="1" applyFill="1" applyBorder="1" applyAlignment="1">
      <alignment/>
    </xf>
    <xf numFmtId="49" fontId="5" fillId="7" borderId="49" xfId="0" applyNumberFormat="1" applyFont="1" applyFill="1" applyBorder="1" applyAlignment="1">
      <alignment horizontal="left"/>
    </xf>
    <xf numFmtId="49" fontId="4" fillId="33" borderId="46" xfId="0" applyNumberFormat="1" applyFont="1" applyFill="1" applyBorder="1" applyAlignment="1">
      <alignment/>
    </xf>
    <xf numFmtId="0" fontId="2" fillId="33" borderId="69" xfId="0" applyFont="1" applyFill="1" applyBorder="1" applyAlignment="1">
      <alignment horizontal="center"/>
    </xf>
    <xf numFmtId="49" fontId="4" fillId="33" borderId="67" xfId="0" applyNumberFormat="1" applyFont="1" applyFill="1" applyBorder="1" applyAlignment="1">
      <alignment/>
    </xf>
    <xf numFmtId="1" fontId="93" fillId="53" borderId="91" xfId="0" applyNumberFormat="1" applyFont="1" applyFill="1" applyBorder="1" applyAlignment="1">
      <alignment wrapText="1"/>
    </xf>
    <xf numFmtId="3" fontId="8" fillId="34" borderId="59" xfId="0" applyNumberFormat="1" applyFont="1" applyFill="1" applyBorder="1" applyAlignment="1">
      <alignment horizontal="right"/>
    </xf>
    <xf numFmtId="3" fontId="8" fillId="36" borderId="109" xfId="0" applyNumberFormat="1" applyFont="1" applyFill="1" applyBorder="1" applyAlignment="1">
      <alignment/>
    </xf>
    <xf numFmtId="3" fontId="13" fillId="35" borderId="34" xfId="0" applyNumberFormat="1" applyFont="1" applyFill="1" applyBorder="1" applyAlignment="1">
      <alignment/>
    </xf>
    <xf numFmtId="3" fontId="7" fillId="37" borderId="34" xfId="0" applyNumberFormat="1" applyFont="1" applyFill="1" applyBorder="1" applyAlignment="1">
      <alignment horizontal="right"/>
    </xf>
    <xf numFmtId="3" fontId="8" fillId="36" borderId="34" xfId="0" applyNumberFormat="1" applyFont="1" applyFill="1" applyBorder="1" applyAlignment="1">
      <alignment/>
    </xf>
    <xf numFmtId="3" fontId="91" fillId="36" borderId="34" xfId="0" applyNumberFormat="1" applyFont="1" applyFill="1" applyBorder="1" applyAlignment="1">
      <alignment/>
    </xf>
    <xf numFmtId="3" fontId="7" fillId="37" borderId="34" xfId="0" applyNumberFormat="1" applyFont="1" applyFill="1" applyBorder="1" applyAlignment="1">
      <alignment/>
    </xf>
    <xf numFmtId="3" fontId="8" fillId="34" borderId="24" xfId="0" applyNumberFormat="1" applyFont="1" applyFill="1" applyBorder="1" applyAlignment="1">
      <alignment horizontal="right"/>
    </xf>
    <xf numFmtId="3" fontId="7" fillId="37" borderId="20" xfId="0" applyNumberFormat="1" applyFont="1" applyFill="1" applyBorder="1" applyAlignment="1">
      <alignment horizontal="right"/>
    </xf>
    <xf numFmtId="3" fontId="8" fillId="34" borderId="109" xfId="0" applyNumberFormat="1" applyFont="1" applyFill="1" applyBorder="1" applyAlignment="1">
      <alignment horizontal="right"/>
    </xf>
    <xf numFmtId="3" fontId="91" fillId="34" borderId="89" xfId="0" applyNumberFormat="1" applyFont="1" applyFill="1" applyBorder="1" applyAlignment="1">
      <alignment horizontal="right"/>
    </xf>
    <xf numFmtId="3" fontId="7" fillId="39" borderId="51" xfId="0" applyNumberFormat="1" applyFont="1" applyFill="1" applyBorder="1" applyAlignment="1">
      <alignment/>
    </xf>
    <xf numFmtId="3" fontId="13" fillId="35" borderId="95" xfId="0" applyNumberFormat="1" applyFont="1" applyFill="1" applyBorder="1" applyAlignment="1">
      <alignment/>
    </xf>
    <xf numFmtId="3" fontId="13" fillId="35" borderId="88" xfId="0" applyNumberFormat="1" applyFont="1" applyFill="1" applyBorder="1" applyAlignment="1">
      <alignment/>
    </xf>
    <xf numFmtId="3" fontId="13" fillId="47" borderId="24" xfId="0" applyNumberFormat="1" applyFont="1" applyFill="1" applyBorder="1" applyAlignment="1">
      <alignment horizontal="right"/>
    </xf>
    <xf numFmtId="3" fontId="89" fillId="35" borderId="24" xfId="0" applyNumberFormat="1" applyFont="1" applyFill="1" applyBorder="1" applyAlignment="1">
      <alignment/>
    </xf>
    <xf numFmtId="3" fontId="7" fillId="37" borderId="28" xfId="0" applyNumberFormat="1" applyFont="1" applyFill="1" applyBorder="1" applyAlignment="1">
      <alignment horizontal="right"/>
    </xf>
    <xf numFmtId="3" fontId="13" fillId="47" borderId="24" xfId="0" applyNumberFormat="1" applyFont="1" applyFill="1" applyBorder="1" applyAlignment="1">
      <alignment/>
    </xf>
    <xf numFmtId="0" fontId="7" fillId="37" borderId="24" xfId="0" applyFont="1" applyFill="1" applyBorder="1" applyAlignment="1">
      <alignment/>
    </xf>
    <xf numFmtId="3" fontId="90" fillId="47" borderId="24" xfId="0" applyNumberFormat="1" applyFont="1" applyFill="1" applyBorder="1" applyAlignment="1">
      <alignment horizontal="right"/>
    </xf>
    <xf numFmtId="3" fontId="91" fillId="39" borderId="24" xfId="0" applyNumberFormat="1" applyFont="1" applyFill="1" applyBorder="1" applyAlignment="1">
      <alignment/>
    </xf>
    <xf numFmtId="3" fontId="8" fillId="36" borderId="34" xfId="0" applyNumberFormat="1" applyFont="1" applyFill="1" applyBorder="1" applyAlignment="1">
      <alignment/>
    </xf>
    <xf numFmtId="3" fontId="13" fillId="47" borderId="34" xfId="0" applyNumberFormat="1" applyFont="1" applyFill="1" applyBorder="1" applyAlignment="1">
      <alignment horizontal="right"/>
    </xf>
    <xf numFmtId="3" fontId="89" fillId="35" borderId="34" xfId="0" applyNumberFormat="1" applyFont="1" applyFill="1" applyBorder="1" applyAlignment="1">
      <alignment/>
    </xf>
    <xf numFmtId="3" fontId="13" fillId="35" borderId="34" xfId="0" applyNumberFormat="1" applyFont="1" applyFill="1" applyBorder="1" applyAlignment="1">
      <alignment/>
    </xf>
    <xf numFmtId="3" fontId="89" fillId="35" borderId="34" xfId="0" applyNumberFormat="1" applyFont="1" applyFill="1" applyBorder="1" applyAlignment="1">
      <alignment/>
    </xf>
    <xf numFmtId="3" fontId="90" fillId="37" borderId="34" xfId="0" applyNumberFormat="1" applyFont="1" applyFill="1" applyBorder="1" applyAlignment="1">
      <alignment horizontal="right"/>
    </xf>
    <xf numFmtId="3" fontId="13" fillId="47" borderId="34" xfId="0" applyNumberFormat="1" applyFont="1" applyFill="1" applyBorder="1" applyAlignment="1">
      <alignment/>
    </xf>
    <xf numFmtId="0" fontId="7" fillId="37" borderId="34" xfId="0" applyFont="1" applyFill="1" applyBorder="1" applyAlignment="1">
      <alignment/>
    </xf>
    <xf numFmtId="3" fontId="90" fillId="47" borderId="34" xfId="0" applyNumberFormat="1" applyFont="1" applyFill="1" applyBorder="1" applyAlignment="1">
      <alignment horizontal="right"/>
    </xf>
    <xf numFmtId="3" fontId="91" fillId="39" borderId="34" xfId="0" applyNumberFormat="1" applyFont="1" applyFill="1" applyBorder="1" applyAlignment="1">
      <alignment/>
    </xf>
    <xf numFmtId="3" fontId="8" fillId="34" borderId="34" xfId="0" applyNumberFormat="1" applyFont="1" applyFill="1" applyBorder="1" applyAlignment="1">
      <alignment horizontal="right"/>
    </xf>
    <xf numFmtId="3" fontId="15" fillId="45" borderId="31" xfId="0" applyNumberFormat="1" applyFont="1" applyFill="1" applyBorder="1" applyAlignment="1">
      <alignment/>
    </xf>
    <xf numFmtId="3" fontId="8" fillId="34" borderId="24" xfId="0" applyNumberFormat="1" applyFont="1" applyFill="1" applyBorder="1" applyAlignment="1">
      <alignment horizontal="right"/>
    </xf>
    <xf numFmtId="3" fontId="91" fillId="36" borderId="24" xfId="0" applyNumberFormat="1" applyFont="1" applyFill="1" applyBorder="1" applyAlignment="1">
      <alignment/>
    </xf>
    <xf numFmtId="3" fontId="15" fillId="45" borderId="29" xfId="0" applyNumberFormat="1" applyFont="1" applyFill="1" applyBorder="1" applyAlignment="1">
      <alignment/>
    </xf>
    <xf numFmtId="3" fontId="91" fillId="0" borderId="24" xfId="0" applyNumberFormat="1" applyFont="1" applyFill="1" applyBorder="1" applyAlignment="1">
      <alignment horizontal="right"/>
    </xf>
    <xf numFmtId="3" fontId="91" fillId="34" borderId="59" xfId="0" applyNumberFormat="1" applyFont="1" applyFill="1" applyBorder="1" applyAlignment="1">
      <alignment/>
    </xf>
    <xf numFmtId="0" fontId="16" fillId="35" borderId="40" xfId="0" applyFont="1" applyFill="1" applyBorder="1" applyAlignment="1">
      <alignment/>
    </xf>
    <xf numFmtId="3" fontId="13" fillId="35" borderId="40" xfId="0" applyNumberFormat="1" applyFont="1" applyFill="1" applyBorder="1" applyAlignment="1">
      <alignment/>
    </xf>
    <xf numFmtId="3" fontId="13" fillId="35" borderId="90" xfId="0" applyNumberFormat="1" applyFont="1" applyFill="1" applyBorder="1" applyAlignment="1">
      <alignment/>
    </xf>
    <xf numFmtId="0" fontId="16" fillId="35" borderId="40" xfId="0" applyFont="1" applyFill="1" applyBorder="1" applyAlignment="1">
      <alignment/>
    </xf>
    <xf numFmtId="1" fontId="89" fillId="35" borderId="62" xfId="0" applyNumberFormat="1" applyFont="1" applyFill="1" applyBorder="1" applyAlignment="1">
      <alignment/>
    </xf>
    <xf numFmtId="3" fontId="13" fillId="35" borderId="62" xfId="0" applyNumberFormat="1" applyFont="1" applyFill="1" applyBorder="1" applyAlignment="1">
      <alignment/>
    </xf>
    <xf numFmtId="3" fontId="13" fillId="35" borderId="40" xfId="0" applyNumberFormat="1" applyFont="1" applyFill="1" applyBorder="1" applyAlignment="1">
      <alignment/>
    </xf>
    <xf numFmtId="1" fontId="99" fillId="38" borderId="29" xfId="0" applyNumberFormat="1" applyFont="1" applyFill="1" applyBorder="1" applyAlignment="1">
      <alignment/>
    </xf>
    <xf numFmtId="3" fontId="13" fillId="35" borderId="26" xfId="0" applyNumberFormat="1" applyFont="1" applyFill="1" applyBorder="1" applyAlignment="1">
      <alignment/>
    </xf>
    <xf numFmtId="3" fontId="89" fillId="35" borderId="62" xfId="0" applyNumberFormat="1" applyFont="1" applyFill="1" applyBorder="1" applyAlignment="1">
      <alignment/>
    </xf>
    <xf numFmtId="3" fontId="89" fillId="35" borderId="95" xfId="0" applyNumberFormat="1" applyFont="1" applyFill="1" applyBorder="1" applyAlignment="1">
      <alignment/>
    </xf>
    <xf numFmtId="3" fontId="99" fillId="38" borderId="29" xfId="0" applyNumberFormat="1" applyFont="1" applyFill="1" applyBorder="1" applyAlignment="1">
      <alignment/>
    </xf>
    <xf numFmtId="1" fontId="93" fillId="50" borderId="24" xfId="0" applyNumberFormat="1" applyFont="1" applyFill="1" applyBorder="1" applyAlignment="1">
      <alignment/>
    </xf>
    <xf numFmtId="1" fontId="93" fillId="49" borderId="24" xfId="0" applyNumberFormat="1" applyFont="1" applyFill="1" applyBorder="1" applyAlignment="1">
      <alignment/>
    </xf>
    <xf numFmtId="0" fontId="93" fillId="37" borderId="24" xfId="0" applyFont="1" applyFill="1" applyBorder="1" applyAlignment="1">
      <alignment/>
    </xf>
    <xf numFmtId="1" fontId="96" fillId="36" borderId="59" xfId="0" applyNumberFormat="1" applyFont="1" applyFill="1" applyBorder="1" applyAlignment="1">
      <alignment/>
    </xf>
    <xf numFmtId="0" fontId="93" fillId="49" borderId="50" xfId="0" applyFont="1" applyFill="1" applyBorder="1" applyAlignment="1">
      <alignment/>
    </xf>
    <xf numFmtId="0" fontId="93" fillId="40" borderId="33" xfId="0" applyFont="1" applyFill="1" applyBorder="1" applyAlignment="1">
      <alignment horizontal="center" vertical="center" wrapText="1"/>
    </xf>
    <xf numFmtId="1" fontId="96" fillId="36" borderId="85" xfId="0" applyNumberFormat="1" applyFont="1" applyFill="1" applyBorder="1" applyAlignment="1">
      <alignment/>
    </xf>
    <xf numFmtId="0" fontId="93" fillId="51" borderId="62" xfId="0" applyFont="1" applyFill="1" applyBorder="1" applyAlignment="1">
      <alignment/>
    </xf>
    <xf numFmtId="0" fontId="103" fillId="40" borderId="66" xfId="0" applyFont="1" applyFill="1" applyBorder="1" applyAlignment="1">
      <alignment horizontal="center" vertical="center" wrapText="1"/>
    </xf>
    <xf numFmtId="0" fontId="103" fillId="40" borderId="87" xfId="0" applyFont="1" applyFill="1" applyBorder="1" applyAlignment="1">
      <alignment horizontal="center" vertical="center" wrapText="1"/>
    </xf>
    <xf numFmtId="0" fontId="93" fillId="40" borderId="87" xfId="0" applyFont="1" applyFill="1" applyBorder="1" applyAlignment="1">
      <alignment horizontal="center" vertical="center" wrapText="1"/>
    </xf>
    <xf numFmtId="0" fontId="93" fillId="40" borderId="55" xfId="0" applyFont="1" applyFill="1" applyBorder="1" applyAlignment="1">
      <alignment horizontal="center" vertical="center" wrapText="1"/>
    </xf>
    <xf numFmtId="0" fontId="93" fillId="40" borderId="56" xfId="0" applyFont="1" applyFill="1" applyBorder="1" applyAlignment="1">
      <alignment horizontal="center" vertical="center" wrapText="1"/>
    </xf>
    <xf numFmtId="0" fontId="103" fillId="40" borderId="56" xfId="0" applyFont="1" applyFill="1" applyBorder="1" applyAlignment="1">
      <alignment horizontal="center" vertical="center" wrapText="1"/>
    </xf>
    <xf numFmtId="0" fontId="103" fillId="40" borderId="85" xfId="0" applyFont="1" applyFill="1" applyBorder="1" applyAlignment="1">
      <alignment horizontal="center" vertical="center" wrapText="1"/>
    </xf>
    <xf numFmtId="0" fontId="103" fillId="40" borderId="89" xfId="0" applyFont="1" applyFill="1" applyBorder="1" applyAlignment="1">
      <alignment horizontal="center" vertical="center" wrapText="1"/>
    </xf>
    <xf numFmtId="0" fontId="93" fillId="40" borderId="85" xfId="0" applyFont="1" applyFill="1" applyBorder="1" applyAlignment="1">
      <alignment horizontal="center" vertical="center" wrapText="1"/>
    </xf>
    <xf numFmtId="0" fontId="93" fillId="40" borderId="53" xfId="0" applyFont="1" applyFill="1" applyBorder="1" applyAlignment="1">
      <alignment horizontal="center" vertical="center" wrapText="1"/>
    </xf>
    <xf numFmtId="0" fontId="5" fillId="40" borderId="53" xfId="0" applyFont="1" applyFill="1" applyBorder="1" applyAlignment="1">
      <alignment horizontal="center" vertical="center" wrapText="1"/>
    </xf>
    <xf numFmtId="0" fontId="93" fillId="40" borderId="89" xfId="0" applyFont="1" applyFill="1" applyBorder="1" applyAlignment="1">
      <alignment horizontal="center" vertical="center" wrapText="1"/>
    </xf>
    <xf numFmtId="0" fontId="93" fillId="40" borderId="110" xfId="0" applyFont="1" applyFill="1" applyBorder="1" applyAlignment="1">
      <alignment horizontal="center" vertical="center" wrapText="1"/>
    </xf>
    <xf numFmtId="0" fontId="93" fillId="40" borderId="105" xfId="0" applyFont="1" applyFill="1" applyBorder="1" applyAlignment="1">
      <alignment horizontal="center" vertical="center" wrapText="1"/>
    </xf>
    <xf numFmtId="0" fontId="93" fillId="40" borderId="36" xfId="0" applyFont="1" applyFill="1" applyBorder="1" applyAlignment="1">
      <alignment horizontal="center" vertical="center" wrapText="1"/>
    </xf>
    <xf numFmtId="0" fontId="96" fillId="34" borderId="32" xfId="0" applyFont="1" applyFill="1" applyBorder="1" applyAlignment="1">
      <alignment/>
    </xf>
    <xf numFmtId="0" fontId="96" fillId="34" borderId="19" xfId="0" applyFont="1" applyFill="1" applyBorder="1" applyAlignment="1">
      <alignment/>
    </xf>
    <xf numFmtId="0" fontId="96" fillId="34" borderId="74" xfId="0" applyFont="1" applyFill="1" applyBorder="1" applyAlignment="1">
      <alignment/>
    </xf>
    <xf numFmtId="49" fontId="90" fillId="33" borderId="29" xfId="0" applyNumberFormat="1" applyFont="1" applyFill="1" applyBorder="1" applyAlignment="1">
      <alignment horizontal="center" vertical="center" wrapText="1"/>
    </xf>
    <xf numFmtId="0" fontId="104" fillId="40" borderId="29" xfId="0" applyFont="1" applyFill="1" applyBorder="1" applyAlignment="1">
      <alignment horizontal="center" vertical="center" wrapText="1"/>
    </xf>
    <xf numFmtId="3" fontId="105" fillId="55" borderId="29" xfId="0" applyNumberFormat="1" applyFont="1" applyFill="1" applyBorder="1" applyAlignment="1">
      <alignment horizontal="right"/>
    </xf>
    <xf numFmtId="1" fontId="105" fillId="55" borderId="29" xfId="0" applyNumberFormat="1" applyFont="1" applyFill="1" applyBorder="1" applyAlignment="1">
      <alignment horizontal="right"/>
    </xf>
    <xf numFmtId="0" fontId="105" fillId="55" borderId="29" xfId="0" applyFont="1" applyFill="1" applyBorder="1" applyAlignment="1">
      <alignment horizontal="right"/>
    </xf>
    <xf numFmtId="3" fontId="105" fillId="52" borderId="29" xfId="0" applyNumberFormat="1" applyFont="1" applyFill="1" applyBorder="1" applyAlignment="1">
      <alignment horizontal="right"/>
    </xf>
    <xf numFmtId="0" fontId="105" fillId="49" borderId="29" xfId="0" applyFont="1" applyFill="1" applyBorder="1" applyAlignment="1">
      <alignment/>
    </xf>
    <xf numFmtId="0" fontId="105" fillId="50" borderId="29" xfId="0" applyFont="1" applyFill="1" applyBorder="1" applyAlignment="1">
      <alignment/>
    </xf>
    <xf numFmtId="0" fontId="105" fillId="7" borderId="29" xfId="0" applyFont="1" applyFill="1" applyBorder="1" applyAlignment="1">
      <alignment/>
    </xf>
    <xf numFmtId="1" fontId="106" fillId="36" borderId="29" xfId="0" applyNumberFormat="1" applyFont="1" applyFill="1" applyBorder="1" applyAlignment="1">
      <alignment/>
    </xf>
    <xf numFmtId="1" fontId="105" fillId="50" borderId="29" xfId="0" applyNumberFormat="1" applyFont="1" applyFill="1" applyBorder="1" applyAlignment="1">
      <alignment/>
    </xf>
    <xf numFmtId="1" fontId="105" fillId="49" borderId="29" xfId="0" applyNumberFormat="1" applyFont="1" applyFill="1" applyBorder="1" applyAlignment="1">
      <alignment/>
    </xf>
    <xf numFmtId="0" fontId="105" fillId="51" borderId="29" xfId="0" applyFont="1" applyFill="1" applyBorder="1" applyAlignment="1">
      <alignment/>
    </xf>
    <xf numFmtId="1" fontId="106" fillId="36" borderId="32" xfId="0" applyNumberFormat="1" applyFont="1" applyFill="1" applyBorder="1" applyAlignment="1">
      <alignment/>
    </xf>
    <xf numFmtId="1" fontId="106" fillId="36" borderId="40" xfId="0" applyNumberFormat="1" applyFont="1" applyFill="1" applyBorder="1" applyAlignment="1">
      <alignment/>
    </xf>
    <xf numFmtId="0" fontId="105" fillId="51" borderId="40" xfId="0" applyFont="1" applyFill="1" applyBorder="1" applyAlignment="1">
      <alignment/>
    </xf>
    <xf numFmtId="0" fontId="106" fillId="36" borderId="29" xfId="0" applyFont="1" applyFill="1" applyBorder="1" applyAlignment="1">
      <alignment/>
    </xf>
    <xf numFmtId="0" fontId="106" fillId="0" borderId="29" xfId="0" applyFont="1" applyFill="1" applyBorder="1" applyAlignment="1">
      <alignment/>
    </xf>
    <xf numFmtId="1" fontId="105" fillId="34" borderId="40" xfId="0" applyNumberFormat="1" applyFont="1" applyFill="1" applyBorder="1" applyAlignment="1">
      <alignment/>
    </xf>
    <xf numFmtId="1" fontId="105" fillId="34" borderId="32" xfId="0" applyNumberFormat="1" applyFont="1" applyFill="1" applyBorder="1" applyAlignment="1">
      <alignment/>
    </xf>
    <xf numFmtId="1" fontId="106" fillId="34" borderId="29" xfId="0" applyNumberFormat="1" applyFont="1" applyFill="1" applyBorder="1" applyAlignment="1">
      <alignment/>
    </xf>
    <xf numFmtId="1" fontId="105" fillId="54" borderId="29" xfId="0" applyNumberFormat="1" applyFont="1" applyFill="1" applyBorder="1" applyAlignment="1">
      <alignment/>
    </xf>
    <xf numFmtId="1" fontId="105" fillId="34" borderId="29" xfId="0" applyNumberFormat="1" applyFont="1" applyFill="1" applyBorder="1" applyAlignment="1">
      <alignment/>
    </xf>
    <xf numFmtId="0" fontId="106" fillId="34" borderId="40" xfId="0" applyFont="1" applyFill="1" applyBorder="1" applyAlignment="1">
      <alignment/>
    </xf>
    <xf numFmtId="0" fontId="106" fillId="34" borderId="29" xfId="0" applyFont="1" applyFill="1" applyBorder="1" applyAlignment="1">
      <alignment/>
    </xf>
    <xf numFmtId="0" fontId="106" fillId="34" borderId="32" xfId="0" applyFont="1" applyFill="1" applyBorder="1" applyAlignment="1">
      <alignment/>
    </xf>
    <xf numFmtId="0" fontId="105" fillId="34" borderId="29" xfId="0" applyFont="1" applyFill="1" applyBorder="1" applyAlignment="1">
      <alignment/>
    </xf>
    <xf numFmtId="1" fontId="4" fillId="34" borderId="29" xfId="0" applyNumberFormat="1" applyFont="1" applyFill="1" applyBorder="1" applyAlignment="1">
      <alignment/>
    </xf>
    <xf numFmtId="0" fontId="96" fillId="36" borderId="52" xfId="0" applyFont="1" applyFill="1" applyBorder="1" applyAlignment="1">
      <alignment/>
    </xf>
    <xf numFmtId="0" fontId="93" fillId="51" borderId="28" xfId="0" applyFont="1" applyFill="1" applyBorder="1" applyAlignment="1">
      <alignment/>
    </xf>
    <xf numFmtId="0" fontId="93" fillId="7" borderId="28" xfId="0" applyFont="1" applyFill="1" applyBorder="1" applyAlignment="1">
      <alignment/>
    </xf>
    <xf numFmtId="3" fontId="89" fillId="35" borderId="88" xfId="46" applyNumberFormat="1" applyFont="1" applyFill="1" applyBorder="1" applyAlignment="1">
      <alignment/>
      <protection/>
    </xf>
    <xf numFmtId="3" fontId="90" fillId="37" borderId="24" xfId="46" applyNumberFormat="1" applyFont="1" applyFill="1" applyBorder="1" applyAlignment="1">
      <alignment horizontal="right"/>
      <protection/>
    </xf>
    <xf numFmtId="3" fontId="91" fillId="36" borderId="24" xfId="46" applyNumberFormat="1" applyFont="1" applyFill="1" applyBorder="1">
      <alignment/>
      <protection/>
    </xf>
    <xf numFmtId="3" fontId="90" fillId="9" borderId="50" xfId="46" applyNumberFormat="1" applyFont="1" applyFill="1" applyBorder="1">
      <alignment/>
      <protection/>
    </xf>
    <xf numFmtId="3" fontId="90" fillId="9" borderId="29" xfId="46" applyNumberFormat="1" applyFont="1" applyFill="1" applyBorder="1">
      <alignment/>
      <protection/>
    </xf>
    <xf numFmtId="3" fontId="90" fillId="9" borderId="52" xfId="46" applyNumberFormat="1" applyFont="1" applyFill="1" applyBorder="1">
      <alignment/>
      <protection/>
    </xf>
    <xf numFmtId="49" fontId="95" fillId="9" borderId="32" xfId="46" applyNumberFormat="1" applyFont="1" applyFill="1" applyBorder="1" applyAlignment="1">
      <alignment horizontal="center"/>
      <protection/>
    </xf>
    <xf numFmtId="49" fontId="91" fillId="9" borderId="32" xfId="46" applyNumberFormat="1" applyFont="1" applyFill="1" applyBorder="1" applyAlignment="1">
      <alignment horizontal="center"/>
      <protection/>
    </xf>
    <xf numFmtId="0" fontId="90" fillId="9" borderId="32" xfId="46" applyFont="1" applyFill="1" applyBorder="1">
      <alignment/>
      <protection/>
    </xf>
    <xf numFmtId="0" fontId="91" fillId="9" borderId="32" xfId="46" applyFont="1" applyFill="1" applyBorder="1">
      <alignment/>
      <protection/>
    </xf>
    <xf numFmtId="3" fontId="90" fillId="14" borderId="24" xfId="46" applyNumberFormat="1" applyFont="1" applyFill="1" applyBorder="1" applyAlignment="1">
      <alignment horizontal="right"/>
      <protection/>
    </xf>
    <xf numFmtId="3" fontId="90" fillId="9" borderId="24" xfId="46" applyNumberFormat="1" applyFont="1" applyFill="1" applyBorder="1" applyAlignment="1">
      <alignment horizontal="right"/>
      <protection/>
    </xf>
    <xf numFmtId="3" fontId="91" fillId="36" borderId="59" xfId="46" applyNumberFormat="1" applyFont="1" applyFill="1" applyBorder="1">
      <alignment/>
      <protection/>
    </xf>
    <xf numFmtId="3" fontId="90" fillId="9" borderId="72" xfId="46" applyNumberFormat="1" applyFont="1" applyFill="1" applyBorder="1">
      <alignment/>
      <protection/>
    </xf>
    <xf numFmtId="3" fontId="90" fillId="9" borderId="86" xfId="46" applyNumberFormat="1" applyFont="1" applyFill="1" applyBorder="1">
      <alignment/>
      <protection/>
    </xf>
    <xf numFmtId="3" fontId="90" fillId="9" borderId="19" xfId="46" applyNumberFormat="1" applyFont="1" applyFill="1" applyBorder="1">
      <alignment/>
      <protection/>
    </xf>
    <xf numFmtId="3" fontId="90" fillId="9" borderId="24" xfId="46" applyNumberFormat="1" applyFont="1" applyFill="1" applyBorder="1">
      <alignment/>
      <protection/>
    </xf>
    <xf numFmtId="3" fontId="89" fillId="35" borderId="24" xfId="46" applyNumberFormat="1" applyFont="1" applyFill="1" applyBorder="1" applyAlignment="1">
      <alignment/>
      <protection/>
    </xf>
    <xf numFmtId="3" fontId="91" fillId="34" borderId="24" xfId="46" applyNumberFormat="1" applyFont="1" applyFill="1" applyBorder="1" applyAlignment="1">
      <alignment horizontal="right"/>
      <protection/>
    </xf>
    <xf numFmtId="0" fontId="93" fillId="49" borderId="88" xfId="0" applyFont="1" applyFill="1" applyBorder="1" applyAlignment="1">
      <alignment/>
    </xf>
    <xf numFmtId="0" fontId="103" fillId="40" borderId="54" xfId="0" applyFont="1" applyFill="1" applyBorder="1" applyAlignment="1">
      <alignment horizontal="center" vertical="center" wrapText="1"/>
    </xf>
    <xf numFmtId="0" fontId="93" fillId="49" borderId="57" xfId="0" applyFont="1" applyFill="1" applyBorder="1" applyAlignment="1">
      <alignment/>
    </xf>
    <xf numFmtId="0" fontId="93" fillId="50" borderId="52" xfId="0" applyFont="1" applyFill="1" applyBorder="1" applyAlignment="1">
      <alignment/>
    </xf>
    <xf numFmtId="2" fontId="96" fillId="36" borderId="52" xfId="0" applyNumberFormat="1" applyFont="1" applyFill="1" applyBorder="1" applyAlignment="1">
      <alignment/>
    </xf>
    <xf numFmtId="2" fontId="93" fillId="50" borderId="52" xfId="0" applyNumberFormat="1" applyFont="1" applyFill="1" applyBorder="1" applyAlignment="1">
      <alignment/>
    </xf>
    <xf numFmtId="0" fontId="93" fillId="51" borderId="87" xfId="0" applyFont="1" applyFill="1" applyBorder="1" applyAlignment="1">
      <alignment/>
    </xf>
    <xf numFmtId="0" fontId="93" fillId="51" borderId="56" xfId="0" applyFont="1" applyFill="1" applyBorder="1" applyAlignment="1">
      <alignment/>
    </xf>
    <xf numFmtId="1" fontId="93" fillId="7" borderId="100" xfId="0" applyNumberFormat="1" applyFont="1" applyFill="1" applyBorder="1" applyAlignment="1">
      <alignment/>
    </xf>
    <xf numFmtId="1" fontId="93" fillId="7" borderId="28" xfId="0" applyNumberFormat="1" applyFont="1" applyFill="1" applyBorder="1" applyAlignment="1">
      <alignment/>
    </xf>
    <xf numFmtId="1" fontId="93" fillId="7" borderId="29" xfId="0" applyNumberFormat="1" applyFont="1" applyFill="1" applyBorder="1" applyAlignment="1">
      <alignment/>
    </xf>
    <xf numFmtId="2" fontId="96" fillId="36" borderId="0" xfId="0" applyNumberFormat="1" applyFont="1" applyFill="1" applyBorder="1" applyAlignment="1">
      <alignment/>
    </xf>
    <xf numFmtId="3" fontId="94" fillId="0" borderId="0" xfId="0" applyNumberFormat="1" applyFont="1" applyAlignment="1">
      <alignment/>
    </xf>
    <xf numFmtId="49" fontId="4" fillId="33" borderId="11" xfId="0" applyNumberFormat="1" applyFont="1" applyFill="1" applyBorder="1" applyAlignment="1">
      <alignment horizontal="left"/>
    </xf>
    <xf numFmtId="49" fontId="4" fillId="33" borderId="18" xfId="0" applyNumberFormat="1" applyFont="1" applyFill="1" applyBorder="1" applyAlignment="1">
      <alignment horizontal="left"/>
    </xf>
    <xf numFmtId="49" fontId="4" fillId="33" borderId="98" xfId="0" applyNumberFormat="1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8" fillId="33" borderId="99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99" xfId="0" applyFont="1" applyFill="1" applyBorder="1" applyAlignment="1">
      <alignment/>
    </xf>
    <xf numFmtId="0" fontId="2" fillId="33" borderId="111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49" fontId="8" fillId="33" borderId="25" xfId="0" applyNumberFormat="1" applyFont="1" applyFill="1" applyBorder="1" applyAlignment="1">
      <alignment horizontal="center"/>
    </xf>
    <xf numFmtId="0" fontId="8" fillId="33" borderId="112" xfId="0" applyFont="1" applyFill="1" applyBorder="1" applyAlignment="1">
      <alignment/>
    </xf>
    <xf numFmtId="0" fontId="2" fillId="33" borderId="40" xfId="0" applyFont="1" applyFill="1" applyBorder="1" applyAlignment="1">
      <alignment horizontal="center"/>
    </xf>
    <xf numFmtId="0" fontId="8" fillId="33" borderId="40" xfId="0" applyFont="1" applyFill="1" applyBorder="1" applyAlignment="1">
      <alignment horizontal="center"/>
    </xf>
    <xf numFmtId="49" fontId="8" fillId="33" borderId="40" xfId="0" applyNumberFormat="1" applyFont="1" applyFill="1" applyBorder="1" applyAlignment="1">
      <alignment horizontal="center"/>
    </xf>
    <xf numFmtId="0" fontId="8" fillId="33" borderId="40" xfId="0" applyFont="1" applyFill="1" applyBorder="1" applyAlignment="1">
      <alignment/>
    </xf>
    <xf numFmtId="0" fontId="9" fillId="38" borderId="31" xfId="0" applyFont="1" applyFill="1" applyBorder="1" applyAlignment="1">
      <alignment horizontal="left" vertical="center"/>
    </xf>
    <xf numFmtId="0" fontId="12" fillId="34" borderId="31" xfId="0" applyFont="1" applyFill="1" applyBorder="1" applyAlignment="1">
      <alignment horizontal="center"/>
    </xf>
    <xf numFmtId="0" fontId="11" fillId="34" borderId="29" xfId="0" applyFont="1" applyFill="1" applyBorder="1" applyAlignment="1">
      <alignment/>
    </xf>
    <xf numFmtId="0" fontId="8" fillId="34" borderId="29" xfId="0" applyFont="1" applyFill="1" applyBorder="1" applyAlignment="1">
      <alignment/>
    </xf>
    <xf numFmtId="3" fontId="13" fillId="34" borderId="29" xfId="0" applyNumberFormat="1" applyFont="1" applyFill="1" applyBorder="1" applyAlignment="1">
      <alignment/>
    </xf>
    <xf numFmtId="0" fontId="11" fillId="34" borderId="30" xfId="0" applyFont="1" applyFill="1" applyBorder="1" applyAlignment="1">
      <alignment/>
    </xf>
    <xf numFmtId="0" fontId="8" fillId="34" borderId="31" xfId="0" applyFont="1" applyFill="1" applyBorder="1" applyAlignment="1">
      <alignment/>
    </xf>
    <xf numFmtId="0" fontId="8" fillId="34" borderId="34" xfId="0" applyFont="1" applyFill="1" applyBorder="1" applyAlignment="1">
      <alignment/>
    </xf>
    <xf numFmtId="3" fontId="13" fillId="34" borderId="29" xfId="0" applyNumberFormat="1" applyFont="1" applyFill="1" applyBorder="1" applyAlignment="1">
      <alignment horizontal="right"/>
    </xf>
    <xf numFmtId="0" fontId="2" fillId="34" borderId="29" xfId="0" applyFont="1" applyFill="1" applyBorder="1" applyAlignment="1">
      <alignment horizontal="center"/>
    </xf>
    <xf numFmtId="0" fontId="12" fillId="34" borderId="22" xfId="0" applyFont="1" applyFill="1" applyBorder="1" applyAlignment="1">
      <alignment horizontal="center"/>
    </xf>
    <xf numFmtId="0" fontId="9" fillId="38" borderId="22" xfId="0" applyFont="1" applyFill="1" applyBorder="1" applyAlignment="1">
      <alignment horizontal="left" vertical="center"/>
    </xf>
    <xf numFmtId="0" fontId="12" fillId="34" borderId="29" xfId="0" applyFont="1" applyFill="1" applyBorder="1" applyAlignment="1">
      <alignment/>
    </xf>
    <xf numFmtId="0" fontId="16" fillId="34" borderId="29" xfId="0" applyFont="1" applyFill="1" applyBorder="1" applyAlignment="1">
      <alignment/>
    </xf>
    <xf numFmtId="0" fontId="12" fillId="34" borderId="30" xfId="0" applyFont="1" applyFill="1" applyBorder="1" applyAlignment="1">
      <alignment/>
    </xf>
    <xf numFmtId="0" fontId="16" fillId="34" borderId="31" xfId="0" applyFont="1" applyFill="1" applyBorder="1" applyAlignment="1">
      <alignment/>
    </xf>
    <xf numFmtId="0" fontId="16" fillId="34" borderId="34" xfId="0" applyFont="1" applyFill="1" applyBorder="1" applyAlignment="1">
      <alignment/>
    </xf>
    <xf numFmtId="0" fontId="13" fillId="34" borderId="22" xfId="0" applyFont="1" applyFill="1" applyBorder="1" applyAlignment="1">
      <alignment horizontal="center"/>
    </xf>
    <xf numFmtId="49" fontId="12" fillId="34" borderId="30" xfId="0" applyNumberFormat="1" applyFont="1" applyFill="1" applyBorder="1" applyAlignment="1">
      <alignment horizontal="center"/>
    </xf>
    <xf numFmtId="0" fontId="13" fillId="34" borderId="31" xfId="0" applyFont="1" applyFill="1" applyBorder="1" applyAlignment="1">
      <alignment/>
    </xf>
    <xf numFmtId="0" fontId="13" fillId="34" borderId="34" xfId="0" applyFont="1" applyFill="1" applyBorder="1" applyAlignment="1">
      <alignment/>
    </xf>
    <xf numFmtId="0" fontId="7" fillId="34" borderId="22" xfId="0" applyFont="1" applyFill="1" applyBorder="1" applyAlignment="1">
      <alignment horizontal="center"/>
    </xf>
    <xf numFmtId="3" fontId="89" fillId="34" borderId="29" xfId="0" applyNumberFormat="1" applyFont="1" applyFill="1" applyBorder="1" applyAlignment="1">
      <alignment/>
    </xf>
    <xf numFmtId="49" fontId="12" fillId="34" borderId="29" xfId="0" applyNumberFormat="1" applyFont="1" applyFill="1" applyBorder="1" applyAlignment="1">
      <alignment horizontal="left"/>
    </xf>
    <xf numFmtId="0" fontId="13" fillId="34" borderId="29" xfId="0" applyFont="1" applyFill="1" applyBorder="1" applyAlignment="1">
      <alignment/>
    </xf>
    <xf numFmtId="49" fontId="12" fillId="34" borderId="30" xfId="0" applyNumberFormat="1" applyFont="1" applyFill="1" applyBorder="1" applyAlignment="1">
      <alignment horizontal="left"/>
    </xf>
    <xf numFmtId="0" fontId="12" fillId="34" borderId="29" xfId="0" applyFont="1" applyFill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9" fillId="38" borderId="25" xfId="0" applyFont="1" applyFill="1" applyBorder="1" applyAlignment="1">
      <alignment horizontal="left" vertical="center"/>
    </xf>
    <xf numFmtId="0" fontId="10" fillId="38" borderId="40" xfId="0" applyFont="1" applyFill="1" applyBorder="1" applyAlignment="1">
      <alignment vertical="center"/>
    </xf>
    <xf numFmtId="0" fontId="10" fillId="38" borderId="30" xfId="0" applyFont="1" applyFill="1" applyBorder="1" applyAlignment="1">
      <alignment vertical="center"/>
    </xf>
    <xf numFmtId="0" fontId="8" fillId="38" borderId="31" xfId="0" applyFont="1" applyFill="1" applyBorder="1" applyAlignment="1">
      <alignment/>
    </xf>
    <xf numFmtId="0" fontId="10" fillId="38" borderId="34" xfId="0" applyFont="1" applyFill="1" applyBorder="1" applyAlignment="1">
      <alignment/>
    </xf>
    <xf numFmtId="0" fontId="17" fillId="38" borderId="31" xfId="0" applyFont="1" applyFill="1" applyBorder="1" applyAlignment="1">
      <alignment/>
    </xf>
    <xf numFmtId="0" fontId="17" fillId="38" borderId="34" xfId="0" applyFont="1" applyFill="1" applyBorder="1" applyAlignment="1">
      <alignment/>
    </xf>
    <xf numFmtId="0" fontId="13" fillId="34" borderId="34" xfId="0" applyFont="1" applyFill="1" applyBorder="1" applyAlignment="1">
      <alignment vertical="center"/>
    </xf>
    <xf numFmtId="3" fontId="12" fillId="34" borderId="34" xfId="0" applyNumberFormat="1" applyFont="1" applyFill="1" applyBorder="1" applyAlignment="1">
      <alignment/>
    </xf>
    <xf numFmtId="0" fontId="2" fillId="40" borderId="29" xfId="0" applyFont="1" applyFill="1" applyBorder="1" applyAlignment="1">
      <alignment horizontal="center"/>
    </xf>
    <xf numFmtId="0" fontId="27" fillId="40" borderId="31" xfId="0" applyFont="1" applyFill="1" applyBorder="1" applyAlignment="1">
      <alignment horizontal="center"/>
    </xf>
    <xf numFmtId="0" fontId="27" fillId="40" borderId="30" xfId="0" applyFont="1" applyFill="1" applyBorder="1" applyAlignment="1">
      <alignment/>
    </xf>
    <xf numFmtId="0" fontId="28" fillId="40" borderId="31" xfId="0" applyFont="1" applyFill="1" applyBorder="1" applyAlignment="1">
      <alignment/>
    </xf>
    <xf numFmtId="0" fontId="28" fillId="40" borderId="34" xfId="0" applyFont="1" applyFill="1" applyBorder="1" applyAlignment="1">
      <alignment/>
    </xf>
    <xf numFmtId="3" fontId="107" fillId="40" borderId="29" xfId="0" applyNumberFormat="1" applyFont="1" applyFill="1" applyBorder="1" applyAlignment="1">
      <alignment/>
    </xf>
    <xf numFmtId="0" fontId="9" fillId="40" borderId="31" xfId="0" applyFont="1" applyFill="1" applyBorder="1" applyAlignment="1">
      <alignment horizontal="left" vertical="center"/>
    </xf>
    <xf numFmtId="0" fontId="10" fillId="40" borderId="29" xfId="0" applyFont="1" applyFill="1" applyBorder="1" applyAlignment="1">
      <alignment vertical="center"/>
    </xf>
    <xf numFmtId="0" fontId="8" fillId="40" borderId="29" xfId="0" applyFont="1" applyFill="1" applyBorder="1" applyAlignment="1">
      <alignment/>
    </xf>
    <xf numFmtId="3" fontId="11" fillId="40" borderId="29" xfId="0" applyNumberFormat="1" applyFont="1" applyFill="1" applyBorder="1" applyAlignment="1">
      <alignment/>
    </xf>
    <xf numFmtId="0" fontId="2" fillId="56" borderId="29" xfId="0" applyFont="1" applyFill="1" applyBorder="1" applyAlignment="1">
      <alignment horizontal="center"/>
    </xf>
    <xf numFmtId="0" fontId="9" fillId="56" borderId="31" xfId="0" applyFont="1" applyFill="1" applyBorder="1" applyAlignment="1">
      <alignment horizontal="left" vertical="center"/>
    </xf>
    <xf numFmtId="0" fontId="10" fillId="56" borderId="30" xfId="0" applyFont="1" applyFill="1" applyBorder="1" applyAlignment="1">
      <alignment vertical="center"/>
    </xf>
    <xf numFmtId="0" fontId="8" fillId="56" borderId="34" xfId="0" applyFont="1" applyFill="1" applyBorder="1" applyAlignment="1">
      <alignment/>
    </xf>
    <xf numFmtId="0" fontId="8" fillId="56" borderId="29" xfId="0" applyFont="1" applyFill="1" applyBorder="1" applyAlignment="1">
      <alignment/>
    </xf>
    <xf numFmtId="3" fontId="15" fillId="56" borderId="29" xfId="0" applyNumberFormat="1" applyFont="1" applyFill="1" applyBorder="1" applyAlignment="1">
      <alignment/>
    </xf>
    <xf numFmtId="0" fontId="12" fillId="34" borderId="34" xfId="0" applyFont="1" applyFill="1" applyBorder="1" applyAlignment="1">
      <alignment horizontal="center"/>
    </xf>
    <xf numFmtId="0" fontId="13" fillId="34" borderId="30" xfId="0" applyFont="1" applyFill="1" applyBorder="1" applyAlignment="1">
      <alignment/>
    </xf>
    <xf numFmtId="0" fontId="13" fillId="34" borderId="34" xfId="0" applyFont="1" applyFill="1" applyBorder="1" applyAlignment="1">
      <alignment/>
    </xf>
    <xf numFmtId="0" fontId="2" fillId="57" borderId="29" xfId="0" applyFont="1" applyFill="1" applyBorder="1" applyAlignment="1">
      <alignment horizontal="center"/>
    </xf>
    <xf numFmtId="0" fontId="0" fillId="57" borderId="29" xfId="0" applyFill="1" applyBorder="1" applyAlignment="1">
      <alignment/>
    </xf>
    <xf numFmtId="0" fontId="3" fillId="57" borderId="29" xfId="0" applyFont="1" applyFill="1" applyBorder="1" applyAlignment="1">
      <alignment/>
    </xf>
    <xf numFmtId="0" fontId="3" fillId="57" borderId="29" xfId="0" applyFont="1" applyFill="1" applyBorder="1" applyAlignment="1">
      <alignment horizontal="center"/>
    </xf>
    <xf numFmtId="3" fontId="3" fillId="57" borderId="29" xfId="0" applyNumberFormat="1" applyFont="1" applyFill="1" applyBorder="1" applyAlignment="1">
      <alignment/>
    </xf>
    <xf numFmtId="0" fontId="4" fillId="58" borderId="93" xfId="0" applyFont="1" applyFill="1" applyBorder="1" applyAlignment="1">
      <alignment/>
    </xf>
    <xf numFmtId="0" fontId="4" fillId="58" borderId="104" xfId="0" applyFont="1" applyFill="1" applyBorder="1" applyAlignment="1">
      <alignment horizontal="left"/>
    </xf>
    <xf numFmtId="1" fontId="4" fillId="58" borderId="104" xfId="0" applyNumberFormat="1" applyFont="1" applyFill="1" applyBorder="1" applyAlignment="1">
      <alignment wrapText="1"/>
    </xf>
    <xf numFmtId="0" fontId="94" fillId="58" borderId="31" xfId="0" applyFont="1" applyFill="1" applyBorder="1" applyAlignment="1">
      <alignment/>
    </xf>
    <xf numFmtId="0" fontId="105" fillId="58" borderId="34" xfId="0" applyFont="1" applyFill="1" applyBorder="1" applyAlignment="1">
      <alignment/>
    </xf>
    <xf numFmtId="3" fontId="105" fillId="58" borderId="31" xfId="0" applyNumberFormat="1" applyFont="1" applyFill="1" applyBorder="1" applyAlignment="1">
      <alignment/>
    </xf>
    <xf numFmtId="0" fontId="106" fillId="34" borderId="48" xfId="0" applyFont="1" applyFill="1" applyBorder="1" applyAlignment="1">
      <alignment/>
    </xf>
    <xf numFmtId="0" fontId="3" fillId="52" borderId="93" xfId="0" applyFont="1" applyFill="1" applyBorder="1" applyAlignment="1">
      <alignment/>
    </xf>
    <xf numFmtId="0" fontId="25" fillId="52" borderId="104" xfId="0" applyFont="1" applyFill="1" applyBorder="1" applyAlignment="1">
      <alignment horizontal="left"/>
    </xf>
    <xf numFmtId="1" fontId="3" fillId="52" borderId="104" xfId="0" applyNumberFormat="1" applyFont="1" applyFill="1" applyBorder="1" applyAlignment="1">
      <alignment wrapText="1"/>
    </xf>
    <xf numFmtId="0" fontId="0" fillId="52" borderId="31" xfId="0" applyFill="1" applyBorder="1" applyAlignment="1">
      <alignment/>
    </xf>
    <xf numFmtId="0" fontId="92" fillId="52" borderId="34" xfId="0" applyFont="1" applyFill="1" applyBorder="1" applyAlignment="1">
      <alignment/>
    </xf>
    <xf numFmtId="3" fontId="92" fillId="52" borderId="31" xfId="0" applyNumberFormat="1" applyFont="1" applyFill="1" applyBorder="1" applyAlignment="1">
      <alignment/>
    </xf>
    <xf numFmtId="1" fontId="93" fillId="37" borderId="50" xfId="0" applyNumberFormat="1" applyFont="1" applyFill="1" applyBorder="1" applyAlignment="1">
      <alignment/>
    </xf>
    <xf numFmtId="0" fontId="108" fillId="0" borderId="29" xfId="0" applyFont="1" applyBorder="1" applyAlignment="1">
      <alignment horizontal="center"/>
    </xf>
    <xf numFmtId="0" fontId="109" fillId="34" borderId="29" xfId="0" applyFont="1" applyFill="1" applyBorder="1" applyAlignment="1">
      <alignment horizontal="center"/>
    </xf>
    <xf numFmtId="49" fontId="95" fillId="34" borderId="29" xfId="0" applyNumberFormat="1" applyFont="1" applyFill="1" applyBorder="1" applyAlignment="1">
      <alignment horizontal="center"/>
    </xf>
    <xf numFmtId="3" fontId="90" fillId="34" borderId="19" xfId="0" applyNumberFormat="1" applyFont="1" applyFill="1" applyBorder="1" applyAlignment="1">
      <alignment horizontal="right"/>
    </xf>
    <xf numFmtId="3" fontId="90" fillId="34" borderId="20" xfId="0" applyNumberFormat="1" applyFont="1" applyFill="1" applyBorder="1" applyAlignment="1">
      <alignment horizontal="right"/>
    </xf>
    <xf numFmtId="3" fontId="90" fillId="34" borderId="50" xfId="0" applyNumberFormat="1" applyFont="1" applyFill="1" applyBorder="1" applyAlignment="1">
      <alignment horizontal="right"/>
    </xf>
    <xf numFmtId="3" fontId="90" fillId="34" borderId="24" xfId="0" applyNumberFormat="1" applyFont="1" applyFill="1" applyBorder="1" applyAlignment="1">
      <alignment horizontal="right"/>
    </xf>
    <xf numFmtId="3" fontId="90" fillId="34" borderId="29" xfId="0" applyNumberFormat="1" applyFont="1" applyFill="1" applyBorder="1" applyAlignment="1">
      <alignment horizontal="right"/>
    </xf>
    <xf numFmtId="3" fontId="90" fillId="34" borderId="34" xfId="0" applyNumberFormat="1" applyFont="1" applyFill="1" applyBorder="1" applyAlignment="1">
      <alignment horizontal="right"/>
    </xf>
    <xf numFmtId="3" fontId="90" fillId="34" borderId="49" xfId="0" applyNumberFormat="1" applyFont="1" applyFill="1" applyBorder="1" applyAlignment="1">
      <alignment horizontal="right"/>
    </xf>
    <xf numFmtId="3" fontId="90" fillId="34" borderId="51" xfId="0" applyNumberFormat="1" applyFont="1" applyFill="1" applyBorder="1" applyAlignment="1">
      <alignment horizontal="right"/>
    </xf>
    <xf numFmtId="0" fontId="91" fillId="34" borderId="29" xfId="0" applyFont="1" applyFill="1" applyBorder="1" applyAlignment="1">
      <alignment/>
    </xf>
    <xf numFmtId="49" fontId="91" fillId="36" borderId="29" xfId="0" applyNumberFormat="1" applyFont="1" applyFill="1" applyBorder="1" applyAlignment="1">
      <alignment horizontal="center"/>
    </xf>
    <xf numFmtId="0" fontId="91" fillId="36" borderId="29" xfId="0" applyFont="1" applyFill="1" applyBorder="1" applyAlignment="1">
      <alignment/>
    </xf>
    <xf numFmtId="3" fontId="8" fillId="36" borderId="72" xfId="0" applyNumberFormat="1" applyFont="1" applyFill="1" applyBorder="1" applyAlignment="1">
      <alignment/>
    </xf>
    <xf numFmtId="3" fontId="8" fillId="36" borderId="86" xfId="0" applyNumberFormat="1" applyFont="1" applyFill="1" applyBorder="1" applyAlignment="1">
      <alignment/>
    </xf>
    <xf numFmtId="3" fontId="8" fillId="36" borderId="19" xfId="0" applyNumberFormat="1" applyFont="1" applyFill="1" applyBorder="1" applyAlignment="1">
      <alignment/>
    </xf>
    <xf numFmtId="3" fontId="8" fillId="36" borderId="72" xfId="0" applyNumberFormat="1" applyFont="1" applyFill="1" applyBorder="1" applyAlignment="1">
      <alignment/>
    </xf>
    <xf numFmtId="3" fontId="8" fillId="36" borderId="96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49" fontId="8" fillId="36" borderId="0" xfId="0" applyNumberFormat="1" applyFont="1" applyFill="1" applyBorder="1" applyAlignment="1">
      <alignment horizontal="center"/>
    </xf>
    <xf numFmtId="0" fontId="8" fillId="36" borderId="0" xfId="0" applyFont="1" applyFill="1" applyBorder="1" applyAlignment="1">
      <alignment/>
    </xf>
    <xf numFmtId="1" fontId="91" fillId="36" borderId="0" xfId="0" applyNumberFormat="1" applyFont="1" applyFill="1" applyBorder="1" applyAlignment="1">
      <alignment/>
    </xf>
    <xf numFmtId="3" fontId="8" fillId="36" borderId="0" xfId="0" applyNumberFormat="1" applyFont="1" applyFill="1" applyBorder="1" applyAlignment="1">
      <alignment/>
    </xf>
    <xf numFmtId="3" fontId="11" fillId="38" borderId="30" xfId="0" applyNumberFormat="1" applyFont="1" applyFill="1" applyBorder="1" applyAlignment="1">
      <alignment/>
    </xf>
    <xf numFmtId="3" fontId="11" fillId="38" borderId="34" xfId="0" applyNumberFormat="1" applyFont="1" applyFill="1" applyBorder="1" applyAlignment="1">
      <alignment/>
    </xf>
    <xf numFmtId="49" fontId="93" fillId="33" borderId="78" xfId="46" applyNumberFormat="1" applyFont="1" applyFill="1" applyBorder="1" applyAlignment="1">
      <alignment horizontal="left"/>
      <protection/>
    </xf>
    <xf numFmtId="49" fontId="93" fillId="33" borderId="103" xfId="46" applyNumberFormat="1" applyFont="1" applyFill="1" applyBorder="1" applyAlignment="1">
      <alignment horizontal="left"/>
      <protection/>
    </xf>
    <xf numFmtId="49" fontId="90" fillId="33" borderId="78" xfId="46" applyNumberFormat="1" applyFont="1" applyFill="1" applyBorder="1" applyAlignment="1">
      <alignment horizontal="center" vertical="center" wrapText="1"/>
      <protection/>
    </xf>
    <xf numFmtId="49" fontId="90" fillId="33" borderId="77" xfId="46" applyNumberFormat="1" applyFont="1" applyFill="1" applyBorder="1" applyAlignment="1">
      <alignment horizontal="center" vertical="center" wrapText="1"/>
      <protection/>
    </xf>
    <xf numFmtId="49" fontId="90" fillId="33" borderId="14" xfId="46" applyNumberFormat="1" applyFont="1" applyFill="1" applyBorder="1" applyAlignment="1">
      <alignment horizontal="center" vertical="center" wrapText="1"/>
      <protection/>
    </xf>
    <xf numFmtId="49" fontId="90" fillId="33" borderId="13" xfId="46" applyNumberFormat="1" applyFont="1" applyFill="1" applyBorder="1" applyAlignment="1">
      <alignment horizontal="center" vertical="center" wrapText="1"/>
      <protection/>
    </xf>
    <xf numFmtId="49" fontId="90" fillId="33" borderId="81" xfId="46" applyNumberFormat="1" applyFont="1" applyFill="1" applyBorder="1" applyAlignment="1">
      <alignment horizontal="center" vertical="center" wrapText="1"/>
      <protection/>
    </xf>
    <xf numFmtId="49" fontId="90" fillId="33" borderId="80" xfId="46" applyNumberFormat="1" applyFont="1" applyFill="1" applyBorder="1" applyAlignment="1">
      <alignment horizontal="center" vertical="center" wrapText="1"/>
      <protection/>
    </xf>
    <xf numFmtId="49" fontId="90" fillId="33" borderId="29" xfId="46" applyNumberFormat="1" applyFont="1" applyFill="1" applyBorder="1" applyAlignment="1">
      <alignment horizontal="center" vertical="center" wrapText="1"/>
      <protection/>
    </xf>
    <xf numFmtId="0" fontId="2" fillId="0" borderId="40" xfId="46" applyFont="1" applyBorder="1" applyAlignment="1">
      <alignment horizontal="center"/>
      <protection/>
    </xf>
    <xf numFmtId="0" fontId="91" fillId="0" borderId="32" xfId="46" applyFont="1" applyFill="1" applyBorder="1" applyAlignment="1">
      <alignment horizontal="center"/>
      <protection/>
    </xf>
    <xf numFmtId="3" fontId="90" fillId="9" borderId="52" xfId="46" applyNumberFormat="1" applyFont="1" applyFill="1" applyBorder="1">
      <alignment/>
      <protection/>
    </xf>
    <xf numFmtId="3" fontId="90" fillId="9" borderId="50" xfId="46" applyNumberFormat="1" applyFont="1" applyFill="1" applyBorder="1">
      <alignment/>
      <protection/>
    </xf>
    <xf numFmtId="3" fontId="90" fillId="9" borderId="51" xfId="46" applyNumberFormat="1" applyFont="1" applyFill="1" applyBorder="1">
      <alignment/>
      <protection/>
    </xf>
    <xf numFmtId="0" fontId="103" fillId="40" borderId="57" xfId="0" applyFont="1" applyFill="1" applyBorder="1" applyAlignment="1">
      <alignment horizontal="center" vertical="center" wrapText="1"/>
    </xf>
    <xf numFmtId="0" fontId="93" fillId="7" borderId="52" xfId="0" applyFont="1" applyFill="1" applyBorder="1" applyAlignment="1">
      <alignment/>
    </xf>
    <xf numFmtId="0" fontId="93" fillId="49" borderId="56" xfId="0" applyFont="1" applyFill="1" applyBorder="1" applyAlignment="1">
      <alignment/>
    </xf>
    <xf numFmtId="1" fontId="93" fillId="50" borderId="52" xfId="0" applyNumberFormat="1" applyFont="1" applyFill="1" applyBorder="1" applyAlignment="1">
      <alignment/>
    </xf>
    <xf numFmtId="1" fontId="93" fillId="50" borderId="51" xfId="0" applyNumberFormat="1" applyFont="1" applyFill="1" applyBorder="1" applyAlignment="1">
      <alignment/>
    </xf>
    <xf numFmtId="1" fontId="93" fillId="49" borderId="51" xfId="0" applyNumberFormat="1" applyFont="1" applyFill="1" applyBorder="1" applyAlignment="1">
      <alignment/>
    </xf>
    <xf numFmtId="1" fontId="93" fillId="49" borderId="49" xfId="0" applyNumberFormat="1" applyFont="1" applyFill="1" applyBorder="1" applyAlignment="1">
      <alignment/>
    </xf>
    <xf numFmtId="1" fontId="93" fillId="51" borderId="51" xfId="0" applyNumberFormat="1" applyFont="1" applyFill="1" applyBorder="1" applyAlignment="1">
      <alignment/>
    </xf>
    <xf numFmtId="1" fontId="105" fillId="51" borderId="29" xfId="0" applyNumberFormat="1" applyFont="1" applyFill="1" applyBorder="1" applyAlignment="1">
      <alignment/>
    </xf>
    <xf numFmtId="1" fontId="93" fillId="51" borderId="49" xfId="0" applyNumberFormat="1" applyFont="1" applyFill="1" applyBorder="1" applyAlignment="1">
      <alignment/>
    </xf>
    <xf numFmtId="1" fontId="93" fillId="37" borderId="51" xfId="0" applyNumberFormat="1" applyFont="1" applyFill="1" applyBorder="1" applyAlignment="1">
      <alignment/>
    </xf>
    <xf numFmtId="1" fontId="105" fillId="37" borderId="29" xfId="0" applyNumberFormat="1" applyFont="1" applyFill="1" applyBorder="1" applyAlignment="1">
      <alignment/>
    </xf>
    <xf numFmtId="1" fontId="93" fillId="37" borderId="49" xfId="0" applyNumberFormat="1" applyFont="1" applyFill="1" applyBorder="1" applyAlignment="1">
      <alignment/>
    </xf>
    <xf numFmtId="1" fontId="93" fillId="7" borderId="51" xfId="0" applyNumberFormat="1" applyFont="1" applyFill="1" applyBorder="1" applyAlignment="1">
      <alignment/>
    </xf>
    <xf numFmtId="1" fontId="105" fillId="7" borderId="29" xfId="0" applyNumberFormat="1" applyFont="1" applyFill="1" applyBorder="1" applyAlignment="1">
      <alignment/>
    </xf>
    <xf numFmtId="1" fontId="93" fillId="7" borderId="49" xfId="0" applyNumberFormat="1" applyFont="1" applyFill="1" applyBorder="1" applyAlignment="1">
      <alignment/>
    </xf>
    <xf numFmtId="1" fontId="96" fillId="36" borderId="113" xfId="0" applyNumberFormat="1" applyFont="1" applyFill="1" applyBorder="1" applyAlignment="1">
      <alignment/>
    </xf>
    <xf numFmtId="1" fontId="93" fillId="7" borderId="50" xfId="0" applyNumberFormat="1" applyFont="1" applyFill="1" applyBorder="1" applyAlignment="1">
      <alignment/>
    </xf>
    <xf numFmtId="1" fontId="93" fillId="7" borderId="24" xfId="0" applyNumberFormat="1" applyFont="1" applyFill="1" applyBorder="1" applyAlignment="1">
      <alignment/>
    </xf>
    <xf numFmtId="1" fontId="93" fillId="51" borderId="50" xfId="0" applyNumberFormat="1" applyFont="1" applyFill="1" applyBorder="1" applyAlignment="1">
      <alignment/>
    </xf>
    <xf numFmtId="0" fontId="96" fillId="36" borderId="74" xfId="0" applyFont="1" applyFill="1" applyBorder="1" applyAlignment="1">
      <alignment/>
    </xf>
    <xf numFmtId="0" fontId="93" fillId="50" borderId="90" xfId="0" applyFont="1" applyFill="1" applyBorder="1" applyAlignment="1">
      <alignment/>
    </xf>
    <xf numFmtId="0" fontId="93" fillId="50" borderId="95" xfId="0" applyFont="1" applyFill="1" applyBorder="1" applyAlignment="1">
      <alignment/>
    </xf>
    <xf numFmtId="0" fontId="105" fillId="49" borderId="49" xfId="0" applyFont="1" applyFill="1" applyBorder="1" applyAlignment="1">
      <alignment/>
    </xf>
    <xf numFmtId="0" fontId="105" fillId="49" borderId="51" xfId="0" applyFont="1" applyFill="1" applyBorder="1" applyAlignment="1">
      <alignment/>
    </xf>
    <xf numFmtId="1" fontId="96" fillId="34" borderId="96" xfId="0" applyNumberFormat="1" applyFont="1" applyFill="1" applyBorder="1" applyAlignment="1">
      <alignment/>
    </xf>
    <xf numFmtId="3" fontId="89" fillId="35" borderId="40" xfId="0" applyNumberFormat="1" applyFont="1" applyFill="1" applyBorder="1" applyAlignment="1">
      <alignment/>
    </xf>
    <xf numFmtId="3" fontId="89" fillId="47" borderId="29" xfId="0" applyNumberFormat="1" applyFont="1" applyFill="1" applyBorder="1" applyAlignment="1">
      <alignment horizontal="right"/>
    </xf>
    <xf numFmtId="3" fontId="91" fillId="34" borderId="34" xfId="0" applyNumberFormat="1" applyFont="1" applyFill="1" applyBorder="1" applyAlignment="1">
      <alignment horizontal="right"/>
    </xf>
    <xf numFmtId="3" fontId="91" fillId="36" borderId="34" xfId="0" applyNumberFormat="1" applyFont="1" applyFill="1" applyBorder="1" applyAlignment="1">
      <alignment/>
    </xf>
    <xf numFmtId="3" fontId="7" fillId="37" borderId="106" xfId="0" applyNumberFormat="1" applyFont="1" applyFill="1" applyBorder="1" applyAlignment="1">
      <alignment horizontal="right"/>
    </xf>
    <xf numFmtId="0" fontId="2" fillId="0" borderId="73" xfId="0" applyFont="1" applyBorder="1" applyAlignment="1">
      <alignment horizontal="center"/>
    </xf>
    <xf numFmtId="1" fontId="90" fillId="37" borderId="29" xfId="0" applyNumberFormat="1" applyFont="1" applyFill="1" applyBorder="1" applyAlignment="1">
      <alignment horizontal="right"/>
    </xf>
    <xf numFmtId="1" fontId="90" fillId="37" borderId="51" xfId="0" applyNumberFormat="1" applyFont="1" applyFill="1" applyBorder="1" applyAlignment="1">
      <alignment horizontal="right"/>
    </xf>
    <xf numFmtId="0" fontId="12" fillId="34" borderId="0" xfId="0" applyFont="1" applyFill="1" applyBorder="1" applyAlignment="1">
      <alignment horizontal="center"/>
    </xf>
    <xf numFmtId="0" fontId="12" fillId="34" borderId="40" xfId="0" applyFont="1" applyFill="1" applyBorder="1" applyAlignment="1">
      <alignment/>
    </xf>
    <xf numFmtId="0" fontId="96" fillId="0" borderId="32" xfId="0" applyFont="1" applyFill="1" applyBorder="1" applyAlignment="1">
      <alignment/>
    </xf>
    <xf numFmtId="1" fontId="96" fillId="36" borderId="96" xfId="0" applyNumberFormat="1" applyFont="1" applyFill="1" applyBorder="1" applyAlignment="1">
      <alignment/>
    </xf>
    <xf numFmtId="1" fontId="96" fillId="36" borderId="74" xfId="0" applyNumberFormat="1" applyFont="1" applyFill="1" applyBorder="1" applyAlignment="1">
      <alignment/>
    </xf>
    <xf numFmtId="0" fontId="5" fillId="7" borderId="87" xfId="0" applyFont="1" applyFill="1" applyBorder="1" applyAlignment="1">
      <alignment horizontal="left"/>
    </xf>
    <xf numFmtId="0" fontId="93" fillId="7" borderId="56" xfId="0" applyFont="1" applyFill="1" applyBorder="1" applyAlignment="1">
      <alignment/>
    </xf>
    <xf numFmtId="0" fontId="93" fillId="7" borderId="114" xfId="0" applyFont="1" applyFill="1" applyBorder="1" applyAlignment="1">
      <alignment/>
    </xf>
    <xf numFmtId="0" fontId="93" fillId="7" borderId="79" xfId="0" applyFont="1" applyFill="1" applyBorder="1" applyAlignment="1">
      <alignment/>
    </xf>
    <xf numFmtId="1" fontId="93" fillId="7" borderId="114" xfId="0" applyNumberFormat="1" applyFont="1" applyFill="1" applyBorder="1" applyAlignment="1">
      <alignment/>
    </xf>
    <xf numFmtId="1" fontId="93" fillId="7" borderId="115" xfId="0" applyNumberFormat="1" applyFont="1" applyFill="1" applyBorder="1" applyAlignment="1">
      <alignment/>
    </xf>
    <xf numFmtId="1" fontId="93" fillId="7" borderId="101" xfId="0" applyNumberFormat="1" applyFont="1" applyFill="1" applyBorder="1" applyAlignment="1">
      <alignment/>
    </xf>
    <xf numFmtId="1" fontId="93" fillId="7" borderId="56" xfId="0" applyNumberFormat="1" applyFont="1" applyFill="1" applyBorder="1" applyAlignment="1">
      <alignment/>
    </xf>
    <xf numFmtId="0" fontId="96" fillId="36" borderId="89" xfId="0" applyFont="1" applyFill="1" applyBorder="1" applyAlignment="1">
      <alignment/>
    </xf>
    <xf numFmtId="0" fontId="96" fillId="34" borderId="92" xfId="0" applyFont="1" applyFill="1" applyBorder="1" applyAlignment="1">
      <alignment/>
    </xf>
    <xf numFmtId="0" fontId="96" fillId="34" borderId="64" xfId="0" applyFont="1" applyFill="1" applyBorder="1" applyAlignment="1">
      <alignment/>
    </xf>
    <xf numFmtId="0" fontId="96" fillId="34" borderId="66" xfId="0" applyFont="1" applyFill="1" applyBorder="1" applyAlignment="1">
      <alignment/>
    </xf>
    <xf numFmtId="0" fontId="96" fillId="34" borderId="53" xfId="0" applyFont="1" applyFill="1" applyBorder="1" applyAlignment="1">
      <alignment/>
    </xf>
    <xf numFmtId="0" fontId="93" fillId="54" borderId="116" xfId="0" applyFont="1" applyFill="1" applyBorder="1" applyAlignment="1">
      <alignment/>
    </xf>
    <xf numFmtId="0" fontId="96" fillId="34" borderId="59" xfId="0" applyFont="1" applyFill="1" applyBorder="1" applyAlignment="1">
      <alignment/>
    </xf>
    <xf numFmtId="0" fontId="96" fillId="34" borderId="54" xfId="0" applyFont="1" applyFill="1" applyBorder="1" applyAlignment="1">
      <alignment/>
    </xf>
    <xf numFmtId="0" fontId="93" fillId="40" borderId="57" xfId="0" applyFont="1" applyFill="1" applyBorder="1" applyAlignment="1">
      <alignment horizontal="center" vertical="center" wrapText="1"/>
    </xf>
    <xf numFmtId="0" fontId="96" fillId="34" borderId="0" xfId="0" applyFont="1" applyFill="1" applyBorder="1" applyAlignment="1">
      <alignment/>
    </xf>
    <xf numFmtId="0" fontId="96" fillId="34" borderId="28" xfId="0" applyFont="1" applyFill="1" applyBorder="1" applyAlignment="1">
      <alignment/>
    </xf>
    <xf numFmtId="0" fontId="96" fillId="34" borderId="109" xfId="0" applyFont="1" applyFill="1" applyBorder="1" applyAlignment="1">
      <alignment/>
    </xf>
    <xf numFmtId="0" fontId="93" fillId="40" borderId="31" xfId="0" applyFont="1" applyFill="1" applyBorder="1" applyAlignment="1">
      <alignment horizontal="left" vertical="center"/>
    </xf>
    <xf numFmtId="0" fontId="93" fillId="40" borderId="34" xfId="0" applyFont="1" applyFill="1" applyBorder="1" applyAlignment="1">
      <alignment horizontal="left" vertical="center"/>
    </xf>
    <xf numFmtId="0" fontId="96" fillId="34" borderId="100" xfId="0" applyFont="1" applyFill="1" applyBorder="1" applyAlignment="1">
      <alignment/>
    </xf>
    <xf numFmtId="0" fontId="96" fillId="34" borderId="117" xfId="0" applyFont="1" applyFill="1" applyBorder="1" applyAlignment="1">
      <alignment/>
    </xf>
    <xf numFmtId="0" fontId="93" fillId="54" borderId="34" xfId="0" applyFont="1" applyFill="1" applyBorder="1" applyAlignment="1">
      <alignment/>
    </xf>
    <xf numFmtId="0" fontId="96" fillId="34" borderId="108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93" fillId="34" borderId="100" xfId="0" applyFont="1" applyFill="1" applyBorder="1" applyAlignment="1">
      <alignment/>
    </xf>
    <xf numFmtId="0" fontId="2" fillId="34" borderId="117" xfId="0" applyFont="1" applyFill="1" applyBorder="1" applyAlignment="1">
      <alignment/>
    </xf>
    <xf numFmtId="0" fontId="5" fillId="55" borderId="34" xfId="0" applyFont="1" applyFill="1" applyBorder="1" applyAlignment="1">
      <alignment horizontal="left"/>
    </xf>
    <xf numFmtId="0" fontId="2" fillId="34" borderId="32" xfId="0" applyFont="1" applyFill="1" applyBorder="1" applyAlignment="1">
      <alignment/>
    </xf>
    <xf numFmtId="0" fontId="2" fillId="34" borderId="39" xfId="0" applyFont="1" applyFill="1" applyBorder="1" applyAlignment="1">
      <alignment/>
    </xf>
    <xf numFmtId="0" fontId="2" fillId="34" borderId="118" xfId="0" applyFont="1" applyFill="1" applyBorder="1" applyAlignment="1">
      <alignment/>
    </xf>
    <xf numFmtId="0" fontId="2" fillId="34" borderId="65" xfId="0" applyFont="1" applyFill="1" applyBorder="1" applyAlignment="1">
      <alignment horizontal="left"/>
    </xf>
    <xf numFmtId="0" fontId="2" fillId="34" borderId="39" xfId="0" applyFont="1" applyFill="1" applyBorder="1" applyAlignment="1">
      <alignment horizontal="left"/>
    </xf>
    <xf numFmtId="0" fontId="2" fillId="34" borderId="119" xfId="0" applyFont="1" applyFill="1" applyBorder="1" applyAlignment="1">
      <alignment horizontal="left"/>
    </xf>
    <xf numFmtId="0" fontId="2" fillId="34" borderId="120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5" fillId="34" borderId="119" xfId="0" applyFont="1" applyFill="1" applyBorder="1" applyAlignment="1">
      <alignment horizontal="left"/>
    </xf>
    <xf numFmtId="49" fontId="5" fillId="33" borderId="116" xfId="46" applyNumberFormat="1" applyFont="1" applyFill="1" applyBorder="1" applyAlignment="1">
      <alignment horizontal="center"/>
      <protection/>
    </xf>
    <xf numFmtId="49" fontId="5" fillId="33" borderId="31" xfId="46" applyNumberFormat="1" applyFont="1" applyFill="1" applyBorder="1" applyAlignment="1">
      <alignment horizont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Normálne 3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gramovy-rozpocet-2017-2019-spr&#225;vn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ogramovy-rozpocet-2016-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árok2"/>
      <sheetName val="Hárok3"/>
      <sheetName val="príjmy"/>
      <sheetName val="Program 1"/>
      <sheetName val="Program 2"/>
      <sheetName val="Program 3"/>
      <sheetName val="Program 4"/>
      <sheetName val="Program 5"/>
      <sheetName val="Program 6"/>
      <sheetName val="Program 7"/>
      <sheetName val="Program 8"/>
      <sheetName val="Výdavky spolu"/>
    </sheetNames>
    <sheetDataSet>
      <sheetData sheetId="10">
        <row r="8">
          <cell r="R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árok2"/>
      <sheetName val="Hárok3"/>
      <sheetName val="príjmy"/>
      <sheetName val="Program 1"/>
      <sheetName val="Program 2"/>
      <sheetName val="Program 3"/>
      <sheetName val="Program 4"/>
      <sheetName val="Program 5"/>
      <sheetName val="Program 6"/>
      <sheetName val="Program 7"/>
      <sheetName val="Program 8"/>
      <sheetName val="Výdavky spolu"/>
      <sheetName val="Výdavky sumár"/>
      <sheetName val="Výsledok hospodárenia"/>
    </sheetNames>
    <sheetDataSet>
      <sheetData sheetId="11">
        <row r="13">
          <cell r="R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3"/>
  <sheetViews>
    <sheetView zoomScalePageLayoutView="0" workbookViewId="0" topLeftCell="F3">
      <selection activeCell="L17" sqref="L17"/>
    </sheetView>
  </sheetViews>
  <sheetFormatPr defaultColWidth="9.140625" defaultRowHeight="12.75"/>
  <cols>
    <col min="1" max="1" width="4.7109375" style="0" customWidth="1"/>
    <col min="2" max="2" width="4.00390625" style="0" customWidth="1"/>
    <col min="3" max="3" width="7.57421875" style="0" customWidth="1"/>
    <col min="4" max="4" width="5.140625" style="0" customWidth="1"/>
    <col min="5" max="5" width="30.8515625" style="0" customWidth="1"/>
    <col min="6" max="7" width="11.421875" style="0" customWidth="1"/>
    <col min="8" max="8" width="9.28125" style="0" customWidth="1"/>
    <col min="9" max="9" width="11.421875" style="0" customWidth="1"/>
    <col min="10" max="10" width="9.421875" style="0" customWidth="1"/>
    <col min="11" max="11" width="11.421875" style="0" customWidth="1"/>
    <col min="12" max="12" width="9.28125" style="0" customWidth="1"/>
    <col min="13" max="13" width="11.421875" style="0" customWidth="1"/>
    <col min="14" max="14" width="9.28125" style="0" customWidth="1"/>
    <col min="15" max="15" width="11.7109375" style="0" customWidth="1"/>
    <col min="16" max="16" width="10.421875" style="0" customWidth="1"/>
  </cols>
  <sheetData>
    <row r="1" spans="1:7" ht="16.5" thickBot="1">
      <c r="A1" s="1"/>
      <c r="B1" s="2" t="s">
        <v>54</v>
      </c>
      <c r="G1" s="98"/>
    </row>
    <row r="2" spans="1:20" ht="14.25" thickBot="1" thickTop="1">
      <c r="A2" s="39"/>
      <c r="B2" s="42"/>
      <c r="C2" s="42"/>
      <c r="D2" s="42"/>
      <c r="E2" s="38"/>
      <c r="F2" s="38"/>
      <c r="G2" s="181" t="s">
        <v>332</v>
      </c>
      <c r="H2" s="24"/>
      <c r="I2" s="23" t="s">
        <v>389</v>
      </c>
      <c r="J2" s="24"/>
      <c r="K2" s="23" t="s">
        <v>390</v>
      </c>
      <c r="L2" s="24"/>
      <c r="M2" s="139" t="s">
        <v>391</v>
      </c>
      <c r="N2" s="139"/>
      <c r="O2" s="287" t="s">
        <v>392</v>
      </c>
      <c r="P2" s="288"/>
      <c r="Q2" s="139" t="s">
        <v>336</v>
      </c>
      <c r="R2" s="24"/>
      <c r="S2" s="23" t="s">
        <v>393</v>
      </c>
      <c r="T2" s="24"/>
    </row>
    <row r="3" spans="1:20" ht="26.25" thickTop="1">
      <c r="A3" s="302"/>
      <c r="B3" s="40"/>
      <c r="C3" s="41"/>
      <c r="D3" s="11"/>
      <c r="E3" s="34"/>
      <c r="F3" s="154"/>
      <c r="G3" s="182" t="s">
        <v>15</v>
      </c>
      <c r="H3" s="5" t="s">
        <v>14</v>
      </c>
      <c r="I3" s="6" t="s">
        <v>15</v>
      </c>
      <c r="J3" s="5" t="s">
        <v>14</v>
      </c>
      <c r="K3" s="6" t="s">
        <v>15</v>
      </c>
      <c r="L3" s="95" t="s">
        <v>14</v>
      </c>
      <c r="M3" s="6" t="s">
        <v>15</v>
      </c>
      <c r="N3" s="162" t="s">
        <v>14</v>
      </c>
      <c r="O3" s="289" t="s">
        <v>15</v>
      </c>
      <c r="P3" s="290" t="s">
        <v>14</v>
      </c>
      <c r="Q3" s="632" t="s">
        <v>15</v>
      </c>
      <c r="R3" s="633" t="s">
        <v>14</v>
      </c>
      <c r="S3" s="634" t="s">
        <v>15</v>
      </c>
      <c r="T3" s="633" t="s">
        <v>14</v>
      </c>
    </row>
    <row r="4" spans="1:20" ht="13.5" thickBot="1">
      <c r="A4" s="303"/>
      <c r="B4" s="18" t="s">
        <v>18</v>
      </c>
      <c r="C4" s="19" t="s">
        <v>12</v>
      </c>
      <c r="D4" s="25" t="s">
        <v>13</v>
      </c>
      <c r="E4" s="37"/>
      <c r="F4" s="155"/>
      <c r="G4" s="183"/>
      <c r="H4" s="8"/>
      <c r="I4" s="9"/>
      <c r="J4" s="8"/>
      <c r="K4" s="9"/>
      <c r="L4" s="8"/>
      <c r="M4" s="9"/>
      <c r="N4" s="163"/>
      <c r="O4" s="291"/>
      <c r="P4" s="280"/>
      <c r="Q4" s="635"/>
      <c r="R4" s="636"/>
      <c r="S4" s="637"/>
      <c r="T4" s="636"/>
    </row>
    <row r="5" spans="1:20" ht="14.25" thickBot="1" thickTop="1">
      <c r="A5" s="302"/>
      <c r="B5" s="12" t="s">
        <v>19</v>
      </c>
      <c r="C5" s="13" t="s">
        <v>17</v>
      </c>
      <c r="D5" s="11"/>
      <c r="E5" s="33" t="s">
        <v>10</v>
      </c>
      <c r="F5" s="156"/>
      <c r="G5" s="183"/>
      <c r="H5" s="8"/>
      <c r="I5" s="9"/>
      <c r="J5" s="8"/>
      <c r="K5" s="9"/>
      <c r="L5" s="8"/>
      <c r="M5" s="9"/>
      <c r="N5" s="163"/>
      <c r="O5" s="291"/>
      <c r="P5" s="280"/>
      <c r="Q5" s="635"/>
      <c r="R5" s="636"/>
      <c r="S5" s="637"/>
      <c r="T5" s="636"/>
    </row>
    <row r="6" spans="1:20" ht="14.25" thickBot="1" thickTop="1">
      <c r="A6" s="302"/>
      <c r="B6" s="12"/>
      <c r="C6" s="13"/>
      <c r="D6" s="11"/>
      <c r="E6" s="33"/>
      <c r="F6" s="156" t="s">
        <v>212</v>
      </c>
      <c r="G6" s="65"/>
      <c r="H6" s="65"/>
      <c r="I6" s="65"/>
      <c r="J6" s="65"/>
      <c r="K6" s="65"/>
      <c r="L6" s="65"/>
      <c r="M6" s="65"/>
      <c r="N6" s="140"/>
      <c r="O6" s="276"/>
      <c r="P6" s="276"/>
      <c r="Q6" s="638"/>
      <c r="R6" s="109"/>
      <c r="S6" s="109"/>
      <c r="T6" s="109"/>
    </row>
    <row r="7" spans="1:20" ht="16.5" thickBot="1" thickTop="1">
      <c r="A7" s="47"/>
      <c r="B7" s="60" t="s">
        <v>56</v>
      </c>
      <c r="C7" s="61"/>
      <c r="D7" s="62"/>
      <c r="E7" s="62"/>
      <c r="F7" s="62"/>
      <c r="G7" s="88">
        <f>G8+G14+G18+G22</f>
        <v>14004</v>
      </c>
      <c r="H7" s="88">
        <f>H8+H14+H18+H22</f>
        <v>0</v>
      </c>
      <c r="I7" s="88"/>
      <c r="J7" s="88"/>
      <c r="K7" s="88">
        <f>K8+K14+K18+K22</f>
        <v>30141</v>
      </c>
      <c r="L7" s="88">
        <f>L8+L14+L18+L22</f>
        <v>0</v>
      </c>
      <c r="M7" s="88">
        <f aca="true" t="shared" si="0" ref="G7:N7">M8+M14+M18+M22</f>
        <v>27866</v>
      </c>
      <c r="N7" s="88">
        <f t="shared" si="0"/>
        <v>0</v>
      </c>
      <c r="O7" s="88">
        <f aca="true" t="shared" si="1" ref="O7:T7">O8+O14+O18+O22</f>
        <v>30141</v>
      </c>
      <c r="P7" s="88">
        <f t="shared" si="1"/>
        <v>0</v>
      </c>
      <c r="Q7" s="88">
        <f t="shared" si="1"/>
        <v>30141</v>
      </c>
      <c r="R7" s="88">
        <f t="shared" si="1"/>
        <v>0</v>
      </c>
      <c r="S7" s="88">
        <f t="shared" si="1"/>
        <v>30141</v>
      </c>
      <c r="T7" s="88">
        <f t="shared" si="1"/>
        <v>0</v>
      </c>
    </row>
    <row r="8" spans="1:20" ht="14.25" thickBot="1" thickTop="1">
      <c r="A8" s="64"/>
      <c r="B8" s="52">
        <v>1</v>
      </c>
      <c r="C8" s="53" t="s">
        <v>71</v>
      </c>
      <c r="D8" s="54"/>
      <c r="E8" s="54"/>
      <c r="F8" s="833"/>
      <c r="G8" s="262">
        <f aca="true" t="shared" si="2" ref="G8:P8">G9</f>
        <v>6313</v>
      </c>
      <c r="H8" s="263">
        <f t="shared" si="2"/>
        <v>0</v>
      </c>
      <c r="I8" s="262"/>
      <c r="J8" s="263"/>
      <c r="K8" s="834">
        <f t="shared" si="2"/>
        <v>8600</v>
      </c>
      <c r="L8" s="834">
        <f t="shared" si="2"/>
        <v>0</v>
      </c>
      <c r="M8" s="262">
        <f>M9+T14</f>
        <v>9900</v>
      </c>
      <c r="N8" s="807">
        <f>N9+U14</f>
        <v>0</v>
      </c>
      <c r="O8" s="834">
        <f t="shared" si="2"/>
        <v>8600</v>
      </c>
      <c r="P8" s="834">
        <f t="shared" si="2"/>
        <v>0</v>
      </c>
      <c r="Q8" s="835">
        <f>Q9+X14</f>
        <v>9100</v>
      </c>
      <c r="R8" s="213">
        <f>R9+Y14</f>
        <v>0</v>
      </c>
      <c r="S8" s="213">
        <f>S9+Z14</f>
        <v>9100</v>
      </c>
      <c r="T8" s="214">
        <f>T9+AA14</f>
        <v>0</v>
      </c>
    </row>
    <row r="9" spans="1:20" ht="14.25" thickBot="1" thickTop="1">
      <c r="A9" s="47"/>
      <c r="B9" s="55"/>
      <c r="C9" s="56" t="s">
        <v>276</v>
      </c>
      <c r="D9" s="57" t="s">
        <v>1</v>
      </c>
      <c r="E9" s="58"/>
      <c r="F9" s="58"/>
      <c r="G9" s="188">
        <f>G10+G11+G13+G12</f>
        <v>6313</v>
      </c>
      <c r="H9" s="201">
        <f>H10+H11+H13+H12</f>
        <v>0</v>
      </c>
      <c r="I9" s="188"/>
      <c r="J9" s="201"/>
      <c r="K9" s="59">
        <f>K10+K11+K13+K12</f>
        <v>8600</v>
      </c>
      <c r="L9" s="59">
        <f>L10+L11+L13+L12</f>
        <v>0</v>
      </c>
      <c r="M9" s="188">
        <f aca="true" t="shared" si="3" ref="I9:N9">M10+M11+M13+M12</f>
        <v>9900</v>
      </c>
      <c r="N9" s="189">
        <f t="shared" si="3"/>
        <v>0</v>
      </c>
      <c r="O9" s="59">
        <f aca="true" t="shared" si="4" ref="O9:T9">O10+O11+O13+O12</f>
        <v>8600</v>
      </c>
      <c r="P9" s="59">
        <f t="shared" si="4"/>
        <v>0</v>
      </c>
      <c r="Q9" s="329">
        <f t="shared" si="4"/>
        <v>9100</v>
      </c>
      <c r="R9" s="188">
        <f t="shared" si="4"/>
        <v>0</v>
      </c>
      <c r="S9" s="188">
        <f t="shared" si="4"/>
        <v>9100</v>
      </c>
      <c r="T9" s="189">
        <f t="shared" si="4"/>
        <v>0</v>
      </c>
    </row>
    <row r="10" spans="1:20" ht="14.25" thickBot="1" thickTop="1">
      <c r="A10" s="47"/>
      <c r="B10" s="48"/>
      <c r="C10" s="45"/>
      <c r="D10" s="49" t="s">
        <v>78</v>
      </c>
      <c r="E10" s="50" t="s">
        <v>81</v>
      </c>
      <c r="F10" s="50">
        <v>41</v>
      </c>
      <c r="G10" s="216">
        <v>0</v>
      </c>
      <c r="H10" s="222">
        <v>0</v>
      </c>
      <c r="I10" s="216"/>
      <c r="J10" s="222"/>
      <c r="K10" s="51">
        <v>0</v>
      </c>
      <c r="L10" s="51">
        <v>0</v>
      </c>
      <c r="M10" s="190">
        <v>0</v>
      </c>
      <c r="N10" s="191">
        <v>0</v>
      </c>
      <c r="O10" s="51">
        <v>0</v>
      </c>
      <c r="P10" s="51">
        <v>0</v>
      </c>
      <c r="Q10" s="664">
        <v>0</v>
      </c>
      <c r="R10" s="190">
        <v>0</v>
      </c>
      <c r="S10" s="190">
        <v>0</v>
      </c>
      <c r="T10" s="191">
        <v>0</v>
      </c>
    </row>
    <row r="11" spans="1:20" ht="14.25" thickBot="1" thickTop="1">
      <c r="A11" s="47"/>
      <c r="B11" s="48"/>
      <c r="C11" s="45"/>
      <c r="D11" s="49" t="s">
        <v>79</v>
      </c>
      <c r="E11" s="50" t="s">
        <v>82</v>
      </c>
      <c r="F11" s="50">
        <v>41</v>
      </c>
      <c r="G11" s="216">
        <v>1312</v>
      </c>
      <c r="H11" s="222">
        <v>0</v>
      </c>
      <c r="I11" s="216"/>
      <c r="J11" s="222"/>
      <c r="K11" s="51">
        <v>3400</v>
      </c>
      <c r="L11" s="51">
        <v>0</v>
      </c>
      <c r="M11" s="190">
        <v>4700</v>
      </c>
      <c r="N11" s="191">
        <v>0</v>
      </c>
      <c r="O11" s="51">
        <v>3400</v>
      </c>
      <c r="P11" s="51">
        <v>0</v>
      </c>
      <c r="Q11" s="664">
        <v>3900</v>
      </c>
      <c r="R11" s="190">
        <v>0</v>
      </c>
      <c r="S11" s="190">
        <v>3900</v>
      </c>
      <c r="T11" s="191">
        <v>0</v>
      </c>
    </row>
    <row r="12" spans="1:20" ht="14.25" thickBot="1" thickTop="1">
      <c r="A12" s="47"/>
      <c r="B12" s="48"/>
      <c r="C12" s="45"/>
      <c r="D12" s="49" t="s">
        <v>79</v>
      </c>
      <c r="E12" s="50" t="s">
        <v>304</v>
      </c>
      <c r="F12" s="50">
        <v>41</v>
      </c>
      <c r="G12" s="216">
        <v>5001</v>
      </c>
      <c r="H12" s="222">
        <v>0</v>
      </c>
      <c r="I12" s="216"/>
      <c r="J12" s="222"/>
      <c r="K12" s="51">
        <v>5000</v>
      </c>
      <c r="L12" s="51">
        <v>0</v>
      </c>
      <c r="M12" s="190">
        <v>5000</v>
      </c>
      <c r="N12" s="191">
        <v>0</v>
      </c>
      <c r="O12" s="51">
        <v>5000</v>
      </c>
      <c r="P12" s="51">
        <v>0</v>
      </c>
      <c r="Q12" s="664">
        <v>5000</v>
      </c>
      <c r="R12" s="190">
        <v>0</v>
      </c>
      <c r="S12" s="190">
        <v>5000</v>
      </c>
      <c r="T12" s="191">
        <v>0</v>
      </c>
    </row>
    <row r="13" spans="1:20" ht="14.25" thickBot="1" thickTop="1">
      <c r="A13" s="47"/>
      <c r="B13" s="48"/>
      <c r="C13" s="45"/>
      <c r="D13" s="49" t="s">
        <v>80</v>
      </c>
      <c r="E13" s="50" t="s">
        <v>89</v>
      </c>
      <c r="F13" s="50">
        <v>41</v>
      </c>
      <c r="G13" s="216">
        <v>0</v>
      </c>
      <c r="H13" s="222">
        <v>0</v>
      </c>
      <c r="I13" s="216"/>
      <c r="J13" s="222"/>
      <c r="K13" s="51">
        <v>200</v>
      </c>
      <c r="L13" s="51">
        <v>0</v>
      </c>
      <c r="M13" s="190">
        <v>200</v>
      </c>
      <c r="N13" s="191">
        <v>0</v>
      </c>
      <c r="O13" s="51">
        <v>200</v>
      </c>
      <c r="P13" s="51">
        <v>0</v>
      </c>
      <c r="Q13" s="664">
        <v>200</v>
      </c>
      <c r="R13" s="190">
        <v>0</v>
      </c>
      <c r="S13" s="190">
        <v>200</v>
      </c>
      <c r="T13" s="191">
        <v>0</v>
      </c>
    </row>
    <row r="14" spans="1:27" ht="14.25" thickBot="1" thickTop="1">
      <c r="A14" s="47"/>
      <c r="B14" s="52">
        <v>2</v>
      </c>
      <c r="C14" s="53" t="s">
        <v>57</v>
      </c>
      <c r="D14" s="54"/>
      <c r="E14" s="54"/>
      <c r="F14" s="54"/>
      <c r="G14" s="186">
        <f aca="true" t="shared" si="5" ref="G14:T14">G15</f>
        <v>756</v>
      </c>
      <c r="H14" s="200">
        <f t="shared" si="5"/>
        <v>0</v>
      </c>
      <c r="I14" s="186"/>
      <c r="J14" s="200"/>
      <c r="K14" s="43">
        <f t="shared" si="5"/>
        <v>1400</v>
      </c>
      <c r="L14" s="43">
        <f t="shared" si="5"/>
        <v>0</v>
      </c>
      <c r="M14" s="186">
        <f t="shared" si="5"/>
        <v>1100</v>
      </c>
      <c r="N14" s="187">
        <f t="shared" si="5"/>
        <v>0</v>
      </c>
      <c r="O14" s="43">
        <f t="shared" si="5"/>
        <v>1400</v>
      </c>
      <c r="P14" s="43">
        <f t="shared" si="5"/>
        <v>0</v>
      </c>
      <c r="Q14" s="185">
        <f t="shared" si="5"/>
        <v>1400</v>
      </c>
      <c r="R14" s="186">
        <f t="shared" si="5"/>
        <v>0</v>
      </c>
      <c r="S14" s="186">
        <f t="shared" si="5"/>
        <v>1400</v>
      </c>
      <c r="T14" s="187">
        <f t="shared" si="5"/>
        <v>0</v>
      </c>
      <c r="W14" s="678"/>
      <c r="X14" s="679"/>
      <c r="Y14" s="679"/>
      <c r="Z14" s="679"/>
      <c r="AA14" s="679"/>
    </row>
    <row r="15" spans="1:27" ht="14.25" thickBot="1" thickTop="1">
      <c r="A15" s="47"/>
      <c r="B15" s="55"/>
      <c r="C15" s="56" t="s">
        <v>276</v>
      </c>
      <c r="D15" s="57" t="s">
        <v>57</v>
      </c>
      <c r="E15" s="58"/>
      <c r="F15" s="58"/>
      <c r="G15" s="188">
        <f>G16+G17</f>
        <v>756</v>
      </c>
      <c r="H15" s="201">
        <f>H16+H17</f>
        <v>0</v>
      </c>
      <c r="I15" s="188"/>
      <c r="J15" s="201"/>
      <c r="K15" s="59">
        <f>K16+K17</f>
        <v>1400</v>
      </c>
      <c r="L15" s="59">
        <f>L16+L17</f>
        <v>0</v>
      </c>
      <c r="M15" s="188">
        <f aca="true" t="shared" si="6" ref="I15:N15">M16+M17</f>
        <v>1100</v>
      </c>
      <c r="N15" s="189">
        <f t="shared" si="6"/>
        <v>0</v>
      </c>
      <c r="O15" s="59">
        <f aca="true" t="shared" si="7" ref="O15:T15">O16+O17</f>
        <v>1400</v>
      </c>
      <c r="P15" s="59">
        <f t="shared" si="7"/>
        <v>0</v>
      </c>
      <c r="Q15" s="329">
        <f t="shared" si="7"/>
        <v>1400</v>
      </c>
      <c r="R15" s="188">
        <f t="shared" si="7"/>
        <v>0</v>
      </c>
      <c r="S15" s="188">
        <f t="shared" si="7"/>
        <v>1400</v>
      </c>
      <c r="T15" s="189">
        <f t="shared" si="7"/>
        <v>0</v>
      </c>
      <c r="W15" s="678"/>
      <c r="X15" s="680"/>
      <c r="Y15" s="680"/>
      <c r="Z15" s="680"/>
      <c r="AA15" s="680"/>
    </row>
    <row r="16" spans="1:27" ht="14.25" thickBot="1" thickTop="1">
      <c r="A16" s="47"/>
      <c r="B16" s="48"/>
      <c r="C16" s="45"/>
      <c r="D16" s="49" t="s">
        <v>78</v>
      </c>
      <c r="E16" s="50" t="s">
        <v>81</v>
      </c>
      <c r="F16" s="50">
        <v>41</v>
      </c>
      <c r="G16" s="216">
        <v>186</v>
      </c>
      <c r="H16" s="222">
        <v>0</v>
      </c>
      <c r="I16" s="216"/>
      <c r="J16" s="222"/>
      <c r="K16" s="51">
        <v>350</v>
      </c>
      <c r="L16" s="51">
        <v>0</v>
      </c>
      <c r="M16" s="190">
        <v>200</v>
      </c>
      <c r="N16" s="191">
        <v>0</v>
      </c>
      <c r="O16" s="51">
        <v>350</v>
      </c>
      <c r="P16" s="51">
        <v>0</v>
      </c>
      <c r="Q16" s="664">
        <v>350</v>
      </c>
      <c r="R16" s="190">
        <v>0</v>
      </c>
      <c r="S16" s="190">
        <v>350</v>
      </c>
      <c r="T16" s="191">
        <v>0</v>
      </c>
      <c r="W16" s="678"/>
      <c r="X16" s="680"/>
      <c r="Y16" s="680"/>
      <c r="Z16" s="680"/>
      <c r="AA16" s="680"/>
    </row>
    <row r="17" spans="1:27" ht="14.25" thickBot="1" thickTop="1">
      <c r="A17" s="47"/>
      <c r="B17" s="48"/>
      <c r="C17" s="45"/>
      <c r="D17" s="49" t="s">
        <v>79</v>
      </c>
      <c r="E17" s="50" t="s">
        <v>82</v>
      </c>
      <c r="F17" s="50">
        <v>41</v>
      </c>
      <c r="G17" s="216">
        <v>570</v>
      </c>
      <c r="H17" s="222">
        <v>0</v>
      </c>
      <c r="I17" s="216"/>
      <c r="J17" s="222"/>
      <c r="K17" s="51">
        <v>1050</v>
      </c>
      <c r="L17" s="51">
        <v>0</v>
      </c>
      <c r="M17" s="190">
        <v>900</v>
      </c>
      <c r="N17" s="191">
        <v>0</v>
      </c>
      <c r="O17" s="51">
        <v>1050</v>
      </c>
      <c r="P17" s="51">
        <v>0</v>
      </c>
      <c r="Q17" s="664">
        <v>1050</v>
      </c>
      <c r="R17" s="190">
        <v>0</v>
      </c>
      <c r="S17" s="190">
        <v>1050</v>
      </c>
      <c r="T17" s="191">
        <v>0</v>
      </c>
      <c r="W17" s="678"/>
      <c r="X17" s="681"/>
      <c r="Y17" s="681"/>
      <c r="Z17" s="681"/>
      <c r="AA17" s="681"/>
    </row>
    <row r="18" spans="1:27" ht="14.25" thickBot="1" thickTop="1">
      <c r="A18" s="47"/>
      <c r="B18" s="52">
        <v>3</v>
      </c>
      <c r="C18" s="53" t="s">
        <v>104</v>
      </c>
      <c r="D18" s="54"/>
      <c r="E18" s="54"/>
      <c r="F18" s="54"/>
      <c r="G18" s="186">
        <f aca="true" t="shared" si="8" ref="G18:T18">G19</f>
        <v>3779</v>
      </c>
      <c r="H18" s="200">
        <f t="shared" si="8"/>
        <v>0</v>
      </c>
      <c r="I18" s="186"/>
      <c r="J18" s="200"/>
      <c r="K18" s="43">
        <f t="shared" si="8"/>
        <v>4500</v>
      </c>
      <c r="L18" s="43">
        <f t="shared" si="8"/>
        <v>0</v>
      </c>
      <c r="M18" s="186">
        <f t="shared" si="8"/>
        <v>4000</v>
      </c>
      <c r="N18" s="187">
        <f t="shared" si="8"/>
        <v>0</v>
      </c>
      <c r="O18" s="43">
        <f t="shared" si="8"/>
        <v>4500</v>
      </c>
      <c r="P18" s="43">
        <f t="shared" si="8"/>
        <v>0</v>
      </c>
      <c r="Q18" s="185">
        <f t="shared" si="8"/>
        <v>4000</v>
      </c>
      <c r="R18" s="186">
        <f t="shared" si="8"/>
        <v>0</v>
      </c>
      <c r="S18" s="186">
        <f t="shared" si="8"/>
        <v>4000</v>
      </c>
      <c r="T18" s="187">
        <f t="shared" si="8"/>
        <v>0</v>
      </c>
      <c r="W18" s="678"/>
      <c r="X18" s="682"/>
      <c r="Y18" s="682"/>
      <c r="Z18" s="682"/>
      <c r="AA18" s="682"/>
    </row>
    <row r="19" spans="1:27" ht="14.25" thickBot="1" thickTop="1">
      <c r="A19" s="47"/>
      <c r="B19" s="55"/>
      <c r="C19" s="56" t="s">
        <v>276</v>
      </c>
      <c r="D19" s="57" t="s">
        <v>76</v>
      </c>
      <c r="E19" s="58"/>
      <c r="F19" s="58"/>
      <c r="G19" s="188">
        <f>G20+G21</f>
        <v>3779</v>
      </c>
      <c r="H19" s="201">
        <f>H20+H21</f>
        <v>0</v>
      </c>
      <c r="I19" s="188"/>
      <c r="J19" s="201"/>
      <c r="K19" s="59">
        <f>K20+K21</f>
        <v>4500</v>
      </c>
      <c r="L19" s="59">
        <f>L20+L21</f>
        <v>0</v>
      </c>
      <c r="M19" s="188">
        <f aca="true" t="shared" si="9" ref="I19:N19">M20+M21</f>
        <v>4000</v>
      </c>
      <c r="N19" s="189">
        <f t="shared" si="9"/>
        <v>0</v>
      </c>
      <c r="O19" s="59">
        <f aca="true" t="shared" si="10" ref="O19:T19">O20+O21</f>
        <v>4500</v>
      </c>
      <c r="P19" s="59">
        <f t="shared" si="10"/>
        <v>0</v>
      </c>
      <c r="Q19" s="329">
        <f t="shared" si="10"/>
        <v>4000</v>
      </c>
      <c r="R19" s="188">
        <f t="shared" si="10"/>
        <v>0</v>
      </c>
      <c r="S19" s="188">
        <f t="shared" si="10"/>
        <v>4000</v>
      </c>
      <c r="T19" s="189">
        <f t="shared" si="10"/>
        <v>0</v>
      </c>
      <c r="W19" s="678"/>
      <c r="X19" s="680"/>
      <c r="Y19" s="680"/>
      <c r="Z19" s="680"/>
      <c r="AA19" s="680"/>
    </row>
    <row r="20" spans="1:27" ht="14.25" thickBot="1" thickTop="1">
      <c r="A20" s="47"/>
      <c r="B20" s="48"/>
      <c r="C20" s="45"/>
      <c r="D20" s="49" t="s">
        <v>79</v>
      </c>
      <c r="E20" s="50" t="s">
        <v>82</v>
      </c>
      <c r="F20" s="50">
        <v>41</v>
      </c>
      <c r="G20" s="216">
        <v>2219</v>
      </c>
      <c r="H20" s="222">
        <v>0</v>
      </c>
      <c r="I20" s="216"/>
      <c r="J20" s="222"/>
      <c r="K20" s="51">
        <v>2200</v>
      </c>
      <c r="L20" s="51">
        <v>0</v>
      </c>
      <c r="M20" s="190">
        <v>2200</v>
      </c>
      <c r="N20" s="191">
        <v>0</v>
      </c>
      <c r="O20" s="51">
        <v>2200</v>
      </c>
      <c r="P20" s="51">
        <v>0</v>
      </c>
      <c r="Q20" s="664">
        <v>2200</v>
      </c>
      <c r="R20" s="190">
        <v>0</v>
      </c>
      <c r="S20" s="190">
        <v>2200</v>
      </c>
      <c r="T20" s="191">
        <v>0</v>
      </c>
      <c r="W20" s="678"/>
      <c r="X20" s="680"/>
      <c r="Y20" s="680"/>
      <c r="Z20" s="680"/>
      <c r="AA20" s="680"/>
    </row>
    <row r="21" spans="1:27" ht="14.25" thickBot="1" thickTop="1">
      <c r="A21" s="47"/>
      <c r="B21" s="48"/>
      <c r="C21" s="45"/>
      <c r="D21" s="49" t="s">
        <v>80</v>
      </c>
      <c r="E21" s="50" t="s">
        <v>90</v>
      </c>
      <c r="F21" s="50">
        <v>41</v>
      </c>
      <c r="G21" s="216">
        <v>1560</v>
      </c>
      <c r="H21" s="222">
        <v>0</v>
      </c>
      <c r="I21" s="216"/>
      <c r="J21" s="222"/>
      <c r="K21" s="51">
        <v>2300</v>
      </c>
      <c r="L21" s="51">
        <v>0</v>
      </c>
      <c r="M21" s="190">
        <v>1800</v>
      </c>
      <c r="N21" s="191">
        <v>0</v>
      </c>
      <c r="O21" s="51">
        <v>2300</v>
      </c>
      <c r="P21" s="51">
        <v>0</v>
      </c>
      <c r="Q21" s="664">
        <v>1800</v>
      </c>
      <c r="R21" s="190">
        <v>0</v>
      </c>
      <c r="S21" s="190">
        <v>1800</v>
      </c>
      <c r="T21" s="191">
        <v>0</v>
      </c>
      <c r="W21" s="678"/>
      <c r="X21" s="681"/>
      <c r="Y21" s="681"/>
      <c r="Z21" s="681"/>
      <c r="AA21" s="681"/>
    </row>
    <row r="22" spans="1:27" ht="14.25" thickBot="1" thickTop="1">
      <c r="A22" s="47"/>
      <c r="B22" s="52">
        <v>4</v>
      </c>
      <c r="C22" s="53" t="s">
        <v>209</v>
      </c>
      <c r="D22" s="54"/>
      <c r="E22" s="54"/>
      <c r="F22" s="54"/>
      <c r="G22" s="231">
        <f>G25+G29+G34+G23</f>
        <v>3156</v>
      </c>
      <c r="H22" s="237">
        <f>H25+H29+H34+H23</f>
        <v>0</v>
      </c>
      <c r="I22" s="231"/>
      <c r="J22" s="237"/>
      <c r="K22" s="89">
        <f>K25+K29+K34+K23</f>
        <v>15641</v>
      </c>
      <c r="L22" s="89">
        <f>L25+L29+L34+L23</f>
        <v>0</v>
      </c>
      <c r="M22" s="231">
        <f aca="true" t="shared" si="11" ref="G22:N22">M25+M29+M34+M23</f>
        <v>12866</v>
      </c>
      <c r="N22" s="232">
        <f t="shared" si="11"/>
        <v>0</v>
      </c>
      <c r="O22" s="89">
        <f aca="true" t="shared" si="12" ref="O22:T22">O25+O29+O34+O23</f>
        <v>15641</v>
      </c>
      <c r="P22" s="89">
        <f t="shared" si="12"/>
        <v>0</v>
      </c>
      <c r="Q22" s="686">
        <f t="shared" si="12"/>
        <v>15641</v>
      </c>
      <c r="R22" s="231">
        <f t="shared" si="12"/>
        <v>0</v>
      </c>
      <c r="S22" s="231">
        <f t="shared" si="12"/>
        <v>15641</v>
      </c>
      <c r="T22" s="232">
        <f t="shared" si="12"/>
        <v>0</v>
      </c>
      <c r="W22" s="678"/>
      <c r="X22" s="682"/>
      <c r="Y22" s="682"/>
      <c r="Z22" s="682"/>
      <c r="AA22" s="682"/>
    </row>
    <row r="23" spans="1:27" ht="14.25" thickBot="1" thickTop="1">
      <c r="A23" s="47"/>
      <c r="B23" s="55"/>
      <c r="C23" s="56" t="s">
        <v>278</v>
      </c>
      <c r="D23" s="57" t="s">
        <v>279</v>
      </c>
      <c r="E23" s="58"/>
      <c r="F23" s="58"/>
      <c r="G23" s="188">
        <f aca="true" t="shared" si="13" ref="G23:T23">G24</f>
        <v>0</v>
      </c>
      <c r="H23" s="201">
        <f t="shared" si="13"/>
        <v>0</v>
      </c>
      <c r="I23" s="188"/>
      <c r="J23" s="201"/>
      <c r="K23" s="59">
        <f t="shared" si="13"/>
        <v>0</v>
      </c>
      <c r="L23" s="59">
        <f t="shared" si="13"/>
        <v>0</v>
      </c>
      <c r="M23" s="188">
        <f t="shared" si="13"/>
        <v>0</v>
      </c>
      <c r="N23" s="189">
        <f t="shared" si="13"/>
        <v>0</v>
      </c>
      <c r="O23" s="59">
        <f t="shared" si="13"/>
        <v>0</v>
      </c>
      <c r="P23" s="59">
        <f t="shared" si="13"/>
        <v>0</v>
      </c>
      <c r="Q23" s="329">
        <f t="shared" si="13"/>
        <v>0</v>
      </c>
      <c r="R23" s="188">
        <f t="shared" si="13"/>
        <v>0</v>
      </c>
      <c r="S23" s="188">
        <f t="shared" si="13"/>
        <v>0</v>
      </c>
      <c r="T23" s="189">
        <f t="shared" si="13"/>
        <v>0</v>
      </c>
      <c r="W23" s="678"/>
      <c r="X23" s="680"/>
      <c r="Y23" s="680"/>
      <c r="Z23" s="680"/>
      <c r="AA23" s="680"/>
    </row>
    <row r="24" spans="1:27" ht="14.25" thickBot="1" thickTop="1">
      <c r="A24" s="47"/>
      <c r="B24" s="48"/>
      <c r="C24" s="45"/>
      <c r="D24" s="49" t="s">
        <v>79</v>
      </c>
      <c r="E24" s="50" t="s">
        <v>82</v>
      </c>
      <c r="F24" s="50">
        <v>41</v>
      </c>
      <c r="G24" s="216">
        <v>0</v>
      </c>
      <c r="H24" s="222">
        <v>0</v>
      </c>
      <c r="I24" s="216"/>
      <c r="J24" s="222"/>
      <c r="K24" s="51">
        <v>0</v>
      </c>
      <c r="L24" s="51">
        <v>0</v>
      </c>
      <c r="M24" s="190">
        <v>0</v>
      </c>
      <c r="N24" s="191">
        <v>0</v>
      </c>
      <c r="O24" s="51">
        <v>0</v>
      </c>
      <c r="P24" s="51">
        <v>0</v>
      </c>
      <c r="Q24" s="664">
        <v>0</v>
      </c>
      <c r="R24" s="190">
        <v>0</v>
      </c>
      <c r="S24" s="190">
        <v>0</v>
      </c>
      <c r="T24" s="191">
        <v>0</v>
      </c>
      <c r="W24" s="678"/>
      <c r="X24" s="680"/>
      <c r="Y24" s="680"/>
      <c r="Z24" s="680"/>
      <c r="AA24" s="680"/>
    </row>
    <row r="25" spans="1:27" ht="14.25" thickBot="1" thickTop="1">
      <c r="A25" s="47"/>
      <c r="B25" s="55"/>
      <c r="C25" s="56" t="s">
        <v>205</v>
      </c>
      <c r="D25" s="57" t="s">
        <v>206</v>
      </c>
      <c r="E25" s="58"/>
      <c r="F25" s="58"/>
      <c r="G25" s="228">
        <f>G26+G27+G28</f>
        <v>1206</v>
      </c>
      <c r="H25" s="235">
        <f>H26+H27+H28</f>
        <v>0</v>
      </c>
      <c r="I25" s="228"/>
      <c r="J25" s="235"/>
      <c r="K25" s="90">
        <f>K26+K27+K28</f>
        <v>1200</v>
      </c>
      <c r="L25" s="90">
        <f>L26+L27+L28</f>
        <v>0</v>
      </c>
      <c r="M25" s="228">
        <f aca="true" t="shared" si="14" ref="I25:N25">M26+M27+M28</f>
        <v>1200</v>
      </c>
      <c r="N25" s="229">
        <f t="shared" si="14"/>
        <v>0</v>
      </c>
      <c r="O25" s="90">
        <f aca="true" t="shared" si="15" ref="O25:T25">O26+O27+O28</f>
        <v>1200</v>
      </c>
      <c r="P25" s="90">
        <f t="shared" si="15"/>
        <v>0</v>
      </c>
      <c r="Q25" s="687">
        <f t="shared" si="15"/>
        <v>1200</v>
      </c>
      <c r="R25" s="228">
        <f t="shared" si="15"/>
        <v>0</v>
      </c>
      <c r="S25" s="228">
        <f t="shared" si="15"/>
        <v>1200</v>
      </c>
      <c r="T25" s="229">
        <f t="shared" si="15"/>
        <v>0</v>
      </c>
      <c r="W25" s="678"/>
      <c r="X25" s="683"/>
      <c r="Y25" s="683"/>
      <c r="Z25" s="683"/>
      <c r="AA25" s="683"/>
    </row>
    <row r="26" spans="1:27" ht="14.25" thickBot="1" thickTop="1">
      <c r="A26" s="135"/>
      <c r="B26" s="104"/>
      <c r="C26" s="137"/>
      <c r="D26" s="145" t="s">
        <v>78</v>
      </c>
      <c r="E26" s="142" t="s">
        <v>81</v>
      </c>
      <c r="F26" s="142">
        <v>41</v>
      </c>
      <c r="G26" s="248">
        <v>163</v>
      </c>
      <c r="H26" s="831">
        <v>0</v>
      </c>
      <c r="I26" s="248"/>
      <c r="J26" s="831"/>
      <c r="K26" s="143">
        <v>200</v>
      </c>
      <c r="L26" s="143">
        <v>0</v>
      </c>
      <c r="M26" s="248">
        <v>200</v>
      </c>
      <c r="N26" s="675">
        <v>0</v>
      </c>
      <c r="O26" s="143">
        <v>200</v>
      </c>
      <c r="P26" s="143">
        <v>0</v>
      </c>
      <c r="Q26" s="688">
        <v>200</v>
      </c>
      <c r="R26" s="248">
        <v>0</v>
      </c>
      <c r="S26" s="248">
        <v>200</v>
      </c>
      <c r="T26" s="675">
        <v>0</v>
      </c>
      <c r="W26" s="678"/>
      <c r="X26" s="682"/>
      <c r="Y26" s="682"/>
      <c r="Z26" s="682"/>
      <c r="AA26" s="682"/>
    </row>
    <row r="27" spans="1:27" ht="14.25" thickBot="1" thickTop="1">
      <c r="A27" s="135"/>
      <c r="B27" s="104"/>
      <c r="C27" s="137"/>
      <c r="D27" s="145" t="s">
        <v>79</v>
      </c>
      <c r="E27" s="142" t="s">
        <v>349</v>
      </c>
      <c r="F27" s="142">
        <v>41</v>
      </c>
      <c r="G27" s="248">
        <v>500</v>
      </c>
      <c r="H27" s="831">
        <v>0</v>
      </c>
      <c r="I27" s="248"/>
      <c r="J27" s="831"/>
      <c r="K27" s="143">
        <v>1000</v>
      </c>
      <c r="L27" s="143">
        <v>0</v>
      </c>
      <c r="M27" s="248">
        <v>1000</v>
      </c>
      <c r="N27" s="675">
        <v>0</v>
      </c>
      <c r="O27" s="143">
        <v>1000</v>
      </c>
      <c r="P27" s="143">
        <v>0</v>
      </c>
      <c r="Q27" s="688">
        <v>1000</v>
      </c>
      <c r="R27" s="248">
        <v>0</v>
      </c>
      <c r="S27" s="248">
        <v>1000</v>
      </c>
      <c r="T27" s="675">
        <v>0</v>
      </c>
      <c r="W27" s="678"/>
      <c r="X27" s="680"/>
      <c r="Y27" s="680"/>
      <c r="Z27" s="680"/>
      <c r="AA27" s="680"/>
    </row>
    <row r="28" spans="1:27" ht="14.25" thickBot="1" thickTop="1">
      <c r="A28" s="135"/>
      <c r="B28" s="104"/>
      <c r="C28" s="137"/>
      <c r="D28" s="145" t="s">
        <v>79</v>
      </c>
      <c r="E28" s="142" t="s">
        <v>277</v>
      </c>
      <c r="F28" s="142"/>
      <c r="G28" s="248">
        <v>543</v>
      </c>
      <c r="H28" s="831">
        <v>0</v>
      </c>
      <c r="I28" s="248"/>
      <c r="J28" s="831"/>
      <c r="K28" s="143">
        <v>0</v>
      </c>
      <c r="L28" s="143">
        <v>0</v>
      </c>
      <c r="M28" s="248">
        <v>0</v>
      </c>
      <c r="N28" s="675">
        <v>0</v>
      </c>
      <c r="O28" s="143">
        <v>0</v>
      </c>
      <c r="P28" s="143">
        <v>0</v>
      </c>
      <c r="Q28" s="688">
        <v>0</v>
      </c>
      <c r="R28" s="248">
        <v>0</v>
      </c>
      <c r="S28" s="248">
        <v>0</v>
      </c>
      <c r="T28" s="675">
        <v>0</v>
      </c>
      <c r="W28" s="678"/>
      <c r="X28" s="684"/>
      <c r="Y28" s="684"/>
      <c r="Z28" s="684"/>
      <c r="AA28" s="684"/>
    </row>
    <row r="29" spans="1:27" ht="14.25" thickBot="1" thickTop="1">
      <c r="A29" s="47"/>
      <c r="B29" s="55"/>
      <c r="C29" s="56" t="s">
        <v>276</v>
      </c>
      <c r="D29" s="57" t="s">
        <v>207</v>
      </c>
      <c r="E29" s="58"/>
      <c r="F29" s="58"/>
      <c r="G29" s="228">
        <f>G30+G33+G31+G32</f>
        <v>1950</v>
      </c>
      <c r="H29" s="235">
        <f>H30+H33+H31+H32</f>
        <v>0</v>
      </c>
      <c r="I29" s="228"/>
      <c r="J29" s="235"/>
      <c r="K29" s="90">
        <f>K30+K33+K31+K32</f>
        <v>14441</v>
      </c>
      <c r="L29" s="90">
        <f>L30+L33+L31+L32</f>
        <v>0</v>
      </c>
      <c r="M29" s="228">
        <f>M30+M32+M31</f>
        <v>11666</v>
      </c>
      <c r="N29" s="229">
        <f>N30+N32+N31</f>
        <v>0</v>
      </c>
      <c r="O29" s="90">
        <f>O30+O33+O31+O32</f>
        <v>14441</v>
      </c>
      <c r="P29" s="90">
        <f>P30+P33+P31+P32</f>
        <v>0</v>
      </c>
      <c r="Q29" s="687">
        <f>Q30+Q32+Q31</f>
        <v>14441</v>
      </c>
      <c r="R29" s="228">
        <f>R30+R32+R31</f>
        <v>0</v>
      </c>
      <c r="S29" s="228">
        <f>S30+S32+S31</f>
        <v>14441</v>
      </c>
      <c r="T29" s="229">
        <f>T30+T32+T31</f>
        <v>0</v>
      </c>
      <c r="W29" s="678"/>
      <c r="X29" s="685"/>
      <c r="Y29" s="685"/>
      <c r="Z29" s="685"/>
      <c r="AA29" s="685"/>
    </row>
    <row r="30" spans="1:27" ht="14.25" thickBot="1" thickTop="1">
      <c r="A30" s="47"/>
      <c r="B30" s="48"/>
      <c r="C30" s="146"/>
      <c r="D30" s="145" t="s">
        <v>78</v>
      </c>
      <c r="E30" s="147" t="s">
        <v>81</v>
      </c>
      <c r="F30" s="147">
        <v>41</v>
      </c>
      <c r="G30" s="248">
        <v>0</v>
      </c>
      <c r="H30" s="831">
        <v>0</v>
      </c>
      <c r="I30" s="248"/>
      <c r="J30" s="831"/>
      <c r="K30" s="143">
        <v>0</v>
      </c>
      <c r="L30" s="143">
        <v>0</v>
      </c>
      <c r="M30" s="248">
        <v>0</v>
      </c>
      <c r="N30" s="675">
        <v>0</v>
      </c>
      <c r="O30" s="143">
        <v>0</v>
      </c>
      <c r="P30" s="143">
        <v>0</v>
      </c>
      <c r="Q30" s="688">
        <v>0</v>
      </c>
      <c r="R30" s="248">
        <v>0</v>
      </c>
      <c r="S30" s="248">
        <v>0</v>
      </c>
      <c r="T30" s="675">
        <v>0</v>
      </c>
      <c r="W30" s="678"/>
      <c r="X30" s="685"/>
      <c r="Y30" s="685"/>
      <c r="Z30" s="685"/>
      <c r="AA30" s="685"/>
    </row>
    <row r="31" spans="1:27" ht="14.25" thickBot="1" thickTop="1">
      <c r="A31" s="47"/>
      <c r="B31" s="48"/>
      <c r="C31" s="146"/>
      <c r="D31" s="145" t="s">
        <v>79</v>
      </c>
      <c r="E31" s="147" t="s">
        <v>352</v>
      </c>
      <c r="F31" s="147">
        <v>41</v>
      </c>
      <c r="G31" s="248">
        <v>153</v>
      </c>
      <c r="H31" s="831">
        <v>0</v>
      </c>
      <c r="I31" s="248"/>
      <c r="J31" s="831"/>
      <c r="K31" s="143">
        <v>14441</v>
      </c>
      <c r="L31" s="143">
        <v>0</v>
      </c>
      <c r="M31" s="248">
        <v>11666</v>
      </c>
      <c r="N31" s="675">
        <v>0</v>
      </c>
      <c r="O31" s="143">
        <v>14441</v>
      </c>
      <c r="P31" s="143">
        <v>0</v>
      </c>
      <c r="Q31" s="688">
        <v>14441</v>
      </c>
      <c r="R31" s="248">
        <v>0</v>
      </c>
      <c r="S31" s="248">
        <v>14441</v>
      </c>
      <c r="T31" s="675">
        <v>0</v>
      </c>
      <c r="W31" s="678"/>
      <c r="X31" s="685"/>
      <c r="Y31" s="685"/>
      <c r="Z31" s="685"/>
      <c r="AA31" s="685"/>
    </row>
    <row r="32" spans="1:27" ht="14.25" thickBot="1" thickTop="1">
      <c r="A32" s="47"/>
      <c r="B32" s="48"/>
      <c r="C32" s="146"/>
      <c r="D32" s="145" t="s">
        <v>79</v>
      </c>
      <c r="E32" s="147" t="s">
        <v>350</v>
      </c>
      <c r="F32" s="147">
        <v>41</v>
      </c>
      <c r="G32" s="248">
        <v>1022</v>
      </c>
      <c r="H32" s="831">
        <v>0</v>
      </c>
      <c r="I32" s="248"/>
      <c r="J32" s="831"/>
      <c r="K32" s="143">
        <v>0</v>
      </c>
      <c r="L32" s="143">
        <v>0</v>
      </c>
      <c r="M32" s="248">
        <v>0</v>
      </c>
      <c r="N32" s="675">
        <v>0</v>
      </c>
      <c r="O32" s="143">
        <v>0</v>
      </c>
      <c r="P32" s="143">
        <v>0</v>
      </c>
      <c r="Q32" s="688">
        <v>0</v>
      </c>
      <c r="R32" s="248">
        <v>0</v>
      </c>
      <c r="S32" s="248">
        <v>0</v>
      </c>
      <c r="T32" s="675">
        <v>0</v>
      </c>
      <c r="W32" s="678"/>
      <c r="X32" s="684"/>
      <c r="Y32" s="684"/>
      <c r="Z32" s="684"/>
      <c r="AA32" s="684"/>
    </row>
    <row r="33" spans="1:27" ht="14.25" thickBot="1" thickTop="1">
      <c r="A33" s="47"/>
      <c r="B33" s="48"/>
      <c r="C33" s="146"/>
      <c r="D33" s="145" t="s">
        <v>79</v>
      </c>
      <c r="E33" s="147" t="s">
        <v>351</v>
      </c>
      <c r="F33" s="147">
        <v>41</v>
      </c>
      <c r="G33" s="248">
        <v>775</v>
      </c>
      <c r="H33" s="831">
        <v>0</v>
      </c>
      <c r="I33" s="248"/>
      <c r="J33" s="831"/>
      <c r="K33" s="143">
        <v>0</v>
      </c>
      <c r="L33" s="143">
        <v>0</v>
      </c>
      <c r="M33" s="690"/>
      <c r="N33" s="691"/>
      <c r="O33" s="143">
        <v>0</v>
      </c>
      <c r="P33" s="143">
        <v>0</v>
      </c>
      <c r="Q33" s="689"/>
      <c r="R33" s="690"/>
      <c r="S33" s="690"/>
      <c r="T33" s="691"/>
      <c r="W33" s="678"/>
      <c r="X33" s="685"/>
      <c r="Y33" s="685"/>
      <c r="Z33" s="685"/>
      <c r="AA33" s="685"/>
    </row>
    <row r="34" spans="1:27" ht="14.25" thickBot="1" thickTop="1">
      <c r="A34" s="47"/>
      <c r="B34" s="55"/>
      <c r="C34" s="56" t="s">
        <v>280</v>
      </c>
      <c r="D34" s="57" t="s">
        <v>204</v>
      </c>
      <c r="E34" s="58"/>
      <c r="F34" s="58"/>
      <c r="G34" s="228">
        <f aca="true" t="shared" si="16" ref="G34:P34">G35</f>
        <v>0</v>
      </c>
      <c r="H34" s="235">
        <f t="shared" si="16"/>
        <v>0</v>
      </c>
      <c r="I34" s="228"/>
      <c r="J34" s="235"/>
      <c r="K34" s="90">
        <f t="shared" si="16"/>
        <v>0</v>
      </c>
      <c r="L34" s="90">
        <f t="shared" si="16"/>
        <v>0</v>
      </c>
      <c r="M34" s="228">
        <f>M35</f>
        <v>0</v>
      </c>
      <c r="N34" s="229">
        <f>N35</f>
        <v>0</v>
      </c>
      <c r="O34" s="90">
        <f t="shared" si="16"/>
        <v>0</v>
      </c>
      <c r="P34" s="90">
        <f t="shared" si="16"/>
        <v>0</v>
      </c>
      <c r="Q34" s="687">
        <f>Q35</f>
        <v>0</v>
      </c>
      <c r="R34" s="228">
        <f>R35</f>
        <v>0</v>
      </c>
      <c r="S34" s="228">
        <f>S35</f>
        <v>0</v>
      </c>
      <c r="T34" s="229">
        <f>T35</f>
        <v>0</v>
      </c>
      <c r="W34" s="678"/>
      <c r="X34" s="685"/>
      <c r="Y34" s="685"/>
      <c r="Z34" s="685"/>
      <c r="AA34" s="685"/>
    </row>
    <row r="35" spans="1:27" ht="14.25" thickBot="1" thickTop="1">
      <c r="A35" s="47"/>
      <c r="B35" s="48"/>
      <c r="C35" s="45"/>
      <c r="D35" s="138" t="s">
        <v>80</v>
      </c>
      <c r="E35" s="97" t="s">
        <v>112</v>
      </c>
      <c r="F35" s="97">
        <v>41</v>
      </c>
      <c r="G35" s="249">
        <v>0</v>
      </c>
      <c r="H35" s="832">
        <v>0</v>
      </c>
      <c r="I35" s="249"/>
      <c r="J35" s="832"/>
      <c r="K35" s="136">
        <v>0</v>
      </c>
      <c r="L35" s="136">
        <v>0</v>
      </c>
      <c r="M35" s="249">
        <v>0</v>
      </c>
      <c r="N35" s="676">
        <v>0</v>
      </c>
      <c r="O35" s="136">
        <v>0</v>
      </c>
      <c r="P35" s="136">
        <v>0</v>
      </c>
      <c r="Q35" s="692">
        <v>0</v>
      </c>
      <c r="R35" s="249">
        <v>0</v>
      </c>
      <c r="S35" s="249">
        <v>0</v>
      </c>
      <c r="T35" s="676">
        <v>0</v>
      </c>
      <c r="W35" s="678"/>
      <c r="X35" s="685"/>
      <c r="Y35" s="685"/>
      <c r="Z35" s="685"/>
      <c r="AA35" s="685"/>
    </row>
    <row r="36" spans="23:27" ht="13.5" thickTop="1">
      <c r="W36" s="678"/>
      <c r="X36" s="684"/>
      <c r="Y36" s="684"/>
      <c r="Z36" s="684"/>
      <c r="AA36" s="684"/>
    </row>
    <row r="37" spans="23:27" ht="12.75">
      <c r="W37" s="678"/>
      <c r="X37" s="677"/>
      <c r="Y37" s="677"/>
      <c r="Z37" s="677"/>
      <c r="AA37" s="677"/>
    </row>
    <row r="38" spans="23:27" ht="12.75">
      <c r="W38" s="678"/>
      <c r="X38" s="678"/>
      <c r="Y38" s="678"/>
      <c r="Z38" s="678"/>
      <c r="AA38" s="678"/>
    </row>
    <row r="39" spans="23:27" ht="12.75">
      <c r="W39" s="678"/>
      <c r="X39" s="678"/>
      <c r="Y39" s="678"/>
      <c r="Z39" s="678"/>
      <c r="AA39" s="678"/>
    </row>
    <row r="40" spans="23:27" ht="12.75">
      <c r="W40" s="678"/>
      <c r="X40" s="678"/>
      <c r="Y40" s="678"/>
      <c r="Z40" s="678"/>
      <c r="AA40" s="678"/>
    </row>
    <row r="41" spans="23:27" ht="12.75">
      <c r="W41" s="678"/>
      <c r="X41" s="678"/>
      <c r="Y41" s="678"/>
      <c r="Z41" s="678"/>
      <c r="AA41" s="678"/>
    </row>
    <row r="42" spans="23:27" ht="12.75">
      <c r="W42" s="678"/>
      <c r="X42" s="678"/>
      <c r="Y42" s="678"/>
      <c r="Z42" s="678"/>
      <c r="AA42" s="678"/>
    </row>
    <row r="43" spans="23:27" ht="12.75">
      <c r="W43" s="678"/>
      <c r="X43" s="678"/>
      <c r="Y43" s="678"/>
      <c r="Z43" s="678"/>
      <c r="AA43" s="678"/>
    </row>
  </sheetData>
  <sheetProtection/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5"/>
  <sheetViews>
    <sheetView zoomScalePageLayoutView="0" workbookViewId="0" topLeftCell="I1">
      <selection activeCell="T21" sqref="T21"/>
    </sheetView>
  </sheetViews>
  <sheetFormatPr defaultColWidth="9.140625" defaultRowHeight="12.75"/>
  <cols>
    <col min="1" max="1" width="9.140625" style="0" customWidth="1"/>
    <col min="2" max="3" width="11.421875" style="0" customWidth="1"/>
    <col min="4" max="5" width="9.28125" style="0" customWidth="1"/>
    <col min="6" max="6" width="10.421875" style="0" customWidth="1"/>
    <col min="7" max="7" width="11.421875" style="0" customWidth="1"/>
    <col min="8" max="10" width="9.28125" style="0" customWidth="1"/>
    <col min="11" max="11" width="11.28125" style="0" customWidth="1"/>
    <col min="12" max="12" width="9.00390625" style="0" customWidth="1"/>
    <col min="13" max="13" width="9.28125" style="0" customWidth="1"/>
    <col min="14" max="14" width="10.140625" style="0" customWidth="1"/>
    <col min="16" max="16" width="9.7109375" style="0" customWidth="1"/>
    <col min="18" max="18" width="9.8515625" style="0" customWidth="1"/>
    <col min="20" max="20" width="10.7109375" style="0" customWidth="1"/>
  </cols>
  <sheetData>
    <row r="1" spans="1:17" ht="15.75">
      <c r="A1" s="381"/>
      <c r="B1" s="382" t="s">
        <v>73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</row>
    <row r="2" spans="1:17" ht="15.75" thickBot="1">
      <c r="A2" s="383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</row>
    <row r="3" spans="1:20" ht="14.25" thickBot="1" thickTop="1">
      <c r="A3" s="384"/>
      <c r="B3" s="385"/>
      <c r="C3" s="385"/>
      <c r="D3" s="385"/>
      <c r="E3" s="386"/>
      <c r="F3" s="386"/>
      <c r="G3" s="740" t="s">
        <v>337</v>
      </c>
      <c r="H3" s="741"/>
      <c r="I3" s="1050" t="s">
        <v>394</v>
      </c>
      <c r="J3" s="1051"/>
      <c r="K3" s="704" t="s">
        <v>335</v>
      </c>
      <c r="L3" s="742"/>
      <c r="M3" s="1142" t="s">
        <v>395</v>
      </c>
      <c r="N3" s="1143"/>
      <c r="O3" s="756" t="s">
        <v>325</v>
      </c>
      <c r="P3" s="735"/>
      <c r="Q3" s="743" t="s">
        <v>336</v>
      </c>
      <c r="R3" s="387"/>
      <c r="S3" s="744" t="s">
        <v>393</v>
      </c>
      <c r="T3" s="387"/>
    </row>
    <row r="4" spans="1:20" ht="24" thickBot="1" thickTop="1">
      <c r="A4" s="745"/>
      <c r="B4" s="388"/>
      <c r="C4" s="389"/>
      <c r="D4" s="390"/>
      <c r="E4" s="391"/>
      <c r="F4" s="392"/>
      <c r="G4" s="393" t="s">
        <v>15</v>
      </c>
      <c r="H4" s="394" t="s">
        <v>14</v>
      </c>
      <c r="I4" s="1052" t="s">
        <v>15</v>
      </c>
      <c r="J4" s="1053" t="s">
        <v>14</v>
      </c>
      <c r="K4" s="395" t="s">
        <v>15</v>
      </c>
      <c r="L4" s="396" t="s">
        <v>14</v>
      </c>
      <c r="M4" s="693" t="s">
        <v>15</v>
      </c>
      <c r="N4" s="719" t="s">
        <v>14</v>
      </c>
      <c r="O4" s="736" t="s">
        <v>15</v>
      </c>
      <c r="P4" s="736" t="s">
        <v>14</v>
      </c>
      <c r="Q4" s="723" t="s">
        <v>15</v>
      </c>
      <c r="R4" s="694" t="s">
        <v>14</v>
      </c>
      <c r="S4" s="746" t="s">
        <v>15</v>
      </c>
      <c r="T4" s="694" t="s">
        <v>14</v>
      </c>
    </row>
    <row r="5" spans="1:20" ht="16.5" thickBot="1" thickTop="1">
      <c r="A5" s="747"/>
      <c r="B5" s="397" t="s">
        <v>18</v>
      </c>
      <c r="C5" s="398" t="s">
        <v>12</v>
      </c>
      <c r="D5" s="399" t="s">
        <v>13</v>
      </c>
      <c r="E5" s="400"/>
      <c r="F5" s="401"/>
      <c r="G5" s="402"/>
      <c r="H5" s="403"/>
      <c r="I5" s="1054"/>
      <c r="J5" s="1055"/>
      <c r="K5" s="404"/>
      <c r="L5" s="405"/>
      <c r="M5" s="695"/>
      <c r="N5" s="720"/>
      <c r="O5" s="736"/>
      <c r="P5" s="736"/>
      <c r="Q5" s="724"/>
      <c r="R5" s="696"/>
      <c r="S5" s="748"/>
      <c r="T5" s="696"/>
    </row>
    <row r="6" spans="1:20" ht="14.25" thickBot="1" thickTop="1">
      <c r="A6" s="745"/>
      <c r="B6" s="406" t="s">
        <v>19</v>
      </c>
      <c r="C6" s="407" t="s">
        <v>17</v>
      </c>
      <c r="D6" s="390"/>
      <c r="E6" s="408" t="s">
        <v>10</v>
      </c>
      <c r="F6" s="409"/>
      <c r="G6" s="410"/>
      <c r="H6" s="411"/>
      <c r="I6" s="1056"/>
      <c r="J6" s="1057"/>
      <c r="K6" s="412"/>
      <c r="L6" s="413"/>
      <c r="M6" s="414"/>
      <c r="N6" s="721"/>
      <c r="O6" s="737"/>
      <c r="P6" s="737"/>
      <c r="Q6" s="725"/>
      <c r="R6" s="415"/>
      <c r="S6" s="749"/>
      <c r="T6" s="415"/>
    </row>
    <row r="7" spans="1:20" ht="14.25" thickBot="1" thickTop="1">
      <c r="A7" s="750"/>
      <c r="B7" s="751"/>
      <c r="C7" s="752"/>
      <c r="D7" s="753"/>
      <c r="E7" s="754"/>
      <c r="F7" s="409" t="s">
        <v>212</v>
      </c>
      <c r="G7" s="416"/>
      <c r="H7" s="416"/>
      <c r="I7" s="1058"/>
      <c r="J7" s="1058"/>
      <c r="K7" s="416"/>
      <c r="L7" s="417"/>
      <c r="M7" s="418"/>
      <c r="N7" s="722"/>
      <c r="O7" s="418"/>
      <c r="P7" s="418"/>
      <c r="Q7" s="726"/>
      <c r="R7" s="418"/>
      <c r="S7" s="418"/>
      <c r="T7" s="726"/>
    </row>
    <row r="8" spans="1:20" ht="16.5" thickBot="1" thickTop="1">
      <c r="A8" s="419"/>
      <c r="B8" s="420" t="s">
        <v>74</v>
      </c>
      <c r="C8" s="421"/>
      <c r="D8" s="422"/>
      <c r="E8" s="422"/>
      <c r="F8" s="422"/>
      <c r="G8" s="703">
        <f>G9+G33+G49+G62+G67</f>
        <v>737024</v>
      </c>
      <c r="H8" s="703">
        <f>H9+H33+H49+H62+H67</f>
        <v>0</v>
      </c>
      <c r="I8" s="703"/>
      <c r="J8" s="703"/>
      <c r="K8" s="703">
        <f>K9+K33+K49+K62+K67</f>
        <v>793396</v>
      </c>
      <c r="L8" s="703">
        <f>L9+L33+L49+L62+L67</f>
        <v>0</v>
      </c>
      <c r="M8" s="703">
        <f aca="true" t="shared" si="0" ref="G8:T8">M9+M33+M49+M62+M67</f>
        <v>788025</v>
      </c>
      <c r="N8" s="703">
        <f t="shared" si="0"/>
        <v>2520</v>
      </c>
      <c r="O8" s="703"/>
      <c r="P8" s="703"/>
      <c r="Q8" s="703"/>
      <c r="R8" s="703"/>
      <c r="S8" s="703"/>
      <c r="T8" s="703"/>
    </row>
    <row r="9" spans="1:20" ht="14.25" thickBot="1" thickTop="1">
      <c r="A9" s="419"/>
      <c r="B9" s="423">
        <v>1</v>
      </c>
      <c r="C9" s="424" t="s">
        <v>58</v>
      </c>
      <c r="D9" s="425"/>
      <c r="E9" s="425"/>
      <c r="F9" s="425"/>
      <c r="G9" s="705">
        <f>G10+G23+G27</f>
        <v>558341</v>
      </c>
      <c r="H9" s="705">
        <f>H10+H23+H27</f>
        <v>0</v>
      </c>
      <c r="I9" s="705"/>
      <c r="J9" s="705"/>
      <c r="K9" s="426">
        <f>K10+K23+K27</f>
        <v>570136</v>
      </c>
      <c r="L9" s="426">
        <f>L10+L23+L27</f>
        <v>0</v>
      </c>
      <c r="M9" s="727">
        <f aca="true" t="shared" si="1" ref="G9:T9">M10+M23+M27</f>
        <v>568176</v>
      </c>
      <c r="N9" s="902">
        <f t="shared" si="1"/>
        <v>0</v>
      </c>
      <c r="O9" s="426"/>
      <c r="P9" s="426"/>
      <c r="Q9" s="727"/>
      <c r="R9" s="705"/>
      <c r="S9" s="705"/>
      <c r="T9" s="706"/>
    </row>
    <row r="10" spans="1:20" ht="14.25" thickBot="1" thickTop="1">
      <c r="A10" s="419"/>
      <c r="B10" s="427"/>
      <c r="C10" s="428" t="s">
        <v>64</v>
      </c>
      <c r="D10" s="429" t="s">
        <v>58</v>
      </c>
      <c r="E10" s="430"/>
      <c r="F10" s="430"/>
      <c r="G10" s="707">
        <f>G11+G12+G13+G14+G15+G16+G17+G19+G20+G21+G22+G18</f>
        <v>539277</v>
      </c>
      <c r="H10" s="707">
        <f>H11+H12+H13+H14+H15+H16+H17+H19+H20+H21+H22+H18</f>
        <v>0</v>
      </c>
      <c r="I10" s="707"/>
      <c r="J10" s="707"/>
      <c r="K10" s="431">
        <f>K11+K12+K13+K14+K15+K16+K17+K19+K20+K21+K22+K18</f>
        <v>552173</v>
      </c>
      <c r="L10" s="431">
        <f>L11+L12+L13+L14+L15+L16+L17+L19+L20+L21+L22+L18</f>
        <v>0</v>
      </c>
      <c r="M10" s="707">
        <f aca="true" t="shared" si="2" ref="H10:T10">M11+M12+M13+M14+M15+M16+M17+M19+M20+M21+M22+M18</f>
        <v>550213</v>
      </c>
      <c r="N10" s="903">
        <f t="shared" si="2"/>
        <v>0</v>
      </c>
      <c r="O10" s="431"/>
      <c r="P10" s="431"/>
      <c r="Q10" s="728"/>
      <c r="R10" s="707"/>
      <c r="S10" s="707"/>
      <c r="T10" s="708"/>
    </row>
    <row r="11" spans="1:20" ht="14.25" thickBot="1" thickTop="1">
      <c r="A11" s="419"/>
      <c r="B11" s="432"/>
      <c r="C11" s="433"/>
      <c r="D11" s="434" t="s">
        <v>77</v>
      </c>
      <c r="E11" s="435" t="s">
        <v>30</v>
      </c>
      <c r="F11" s="445">
        <v>111</v>
      </c>
      <c r="G11" s="436">
        <v>341474</v>
      </c>
      <c r="H11" s="436"/>
      <c r="I11" s="436"/>
      <c r="J11" s="436"/>
      <c r="K11" s="738">
        <v>365568</v>
      </c>
      <c r="L11" s="738">
        <v>0</v>
      </c>
      <c r="M11" s="729">
        <v>349839</v>
      </c>
      <c r="N11" s="904">
        <v>0</v>
      </c>
      <c r="O11" s="738"/>
      <c r="P11" s="738"/>
      <c r="Q11" s="729"/>
      <c r="R11" s="436"/>
      <c r="S11" s="436"/>
      <c r="T11" s="709"/>
    </row>
    <row r="12" spans="1:20" ht="14.25" thickBot="1" thickTop="1">
      <c r="A12" s="419"/>
      <c r="B12" s="432"/>
      <c r="C12" s="433"/>
      <c r="D12" s="434" t="s">
        <v>78</v>
      </c>
      <c r="E12" s="435" t="s">
        <v>81</v>
      </c>
      <c r="F12" s="435">
        <v>111</v>
      </c>
      <c r="G12" s="436">
        <v>125017</v>
      </c>
      <c r="H12" s="436"/>
      <c r="I12" s="436"/>
      <c r="J12" s="436"/>
      <c r="K12" s="738">
        <v>131345</v>
      </c>
      <c r="L12" s="738">
        <v>0</v>
      </c>
      <c r="M12" s="729">
        <v>141876</v>
      </c>
      <c r="N12" s="904">
        <v>0</v>
      </c>
      <c r="O12" s="738"/>
      <c r="P12" s="738"/>
      <c r="Q12" s="729"/>
      <c r="R12" s="436"/>
      <c r="S12" s="436"/>
      <c r="T12" s="709"/>
    </row>
    <row r="13" spans="1:20" ht="14.25" thickBot="1" thickTop="1">
      <c r="A13" s="419"/>
      <c r="B13" s="432"/>
      <c r="C13" s="433"/>
      <c r="D13" s="437" t="s">
        <v>79</v>
      </c>
      <c r="E13" s="435" t="s">
        <v>82</v>
      </c>
      <c r="F13" s="435">
        <v>111</v>
      </c>
      <c r="G13" s="436">
        <v>58982</v>
      </c>
      <c r="H13" s="436"/>
      <c r="I13" s="436"/>
      <c r="J13" s="436"/>
      <c r="K13" s="738">
        <v>18484</v>
      </c>
      <c r="L13" s="738">
        <v>0</v>
      </c>
      <c r="M13" s="729">
        <v>21110</v>
      </c>
      <c r="N13" s="904">
        <v>0</v>
      </c>
      <c r="O13" s="738"/>
      <c r="P13" s="738"/>
      <c r="Q13" s="729"/>
      <c r="R13" s="436"/>
      <c r="S13" s="436"/>
      <c r="T13" s="709"/>
    </row>
    <row r="14" spans="1:20" ht="14.25" thickBot="1" thickTop="1">
      <c r="A14" s="419"/>
      <c r="B14" s="432"/>
      <c r="C14" s="433"/>
      <c r="D14" s="437" t="s">
        <v>79</v>
      </c>
      <c r="E14" s="435" t="s">
        <v>248</v>
      </c>
      <c r="F14" s="435">
        <v>111</v>
      </c>
      <c r="G14" s="436">
        <v>433</v>
      </c>
      <c r="H14" s="436"/>
      <c r="I14" s="436"/>
      <c r="J14" s="436"/>
      <c r="K14" s="738">
        <v>0</v>
      </c>
      <c r="L14" s="738">
        <v>0</v>
      </c>
      <c r="M14" s="729">
        <v>0</v>
      </c>
      <c r="N14" s="904">
        <v>0</v>
      </c>
      <c r="O14" s="738"/>
      <c r="P14" s="738"/>
      <c r="Q14" s="729"/>
      <c r="R14" s="436"/>
      <c r="S14" s="436"/>
      <c r="T14" s="709"/>
    </row>
    <row r="15" spans="1:20" ht="14.25" thickBot="1" thickTop="1">
      <c r="A15" s="419"/>
      <c r="B15" s="432"/>
      <c r="C15" s="433"/>
      <c r="D15" s="437" t="s">
        <v>80</v>
      </c>
      <c r="E15" s="435" t="s">
        <v>112</v>
      </c>
      <c r="F15" s="435">
        <v>111</v>
      </c>
      <c r="G15" s="436">
        <v>12</v>
      </c>
      <c r="H15" s="436"/>
      <c r="I15" s="436"/>
      <c r="J15" s="436"/>
      <c r="K15" s="738">
        <v>200</v>
      </c>
      <c r="L15" s="738">
        <v>0</v>
      </c>
      <c r="M15" s="729">
        <v>165</v>
      </c>
      <c r="N15" s="436">
        <v>0</v>
      </c>
      <c r="O15" s="738"/>
      <c r="P15" s="738"/>
      <c r="Q15" s="729"/>
      <c r="R15" s="436"/>
      <c r="S15" s="436"/>
      <c r="T15" s="709"/>
    </row>
    <row r="16" spans="1:23" ht="16.5" thickBot="1" thickTop="1">
      <c r="A16" s="419"/>
      <c r="B16" s="432"/>
      <c r="C16" s="433"/>
      <c r="D16" s="437" t="s">
        <v>77</v>
      </c>
      <c r="E16" s="435" t="s">
        <v>305</v>
      </c>
      <c r="F16" s="435"/>
      <c r="G16" s="436">
        <v>2450</v>
      </c>
      <c r="H16" s="436"/>
      <c r="I16" s="436"/>
      <c r="J16" s="436"/>
      <c r="K16" s="738">
        <v>25453</v>
      </c>
      <c r="L16" s="738">
        <v>0</v>
      </c>
      <c r="M16" s="729">
        <v>25453</v>
      </c>
      <c r="N16" s="436">
        <v>0</v>
      </c>
      <c r="O16" s="738"/>
      <c r="P16" s="738"/>
      <c r="Q16" s="729"/>
      <c r="R16" s="436"/>
      <c r="S16" s="436"/>
      <c r="T16" s="709"/>
      <c r="W16" s="381"/>
    </row>
    <row r="17" spans="1:23" ht="16.5" thickBot="1" thickTop="1">
      <c r="A17" s="419"/>
      <c r="B17" s="432"/>
      <c r="C17" s="433"/>
      <c r="D17" s="437" t="s">
        <v>78</v>
      </c>
      <c r="E17" s="438" t="s">
        <v>81</v>
      </c>
      <c r="F17" s="474" t="s">
        <v>306</v>
      </c>
      <c r="G17" s="436">
        <v>432</v>
      </c>
      <c r="H17" s="436"/>
      <c r="I17" s="436"/>
      <c r="J17" s="436"/>
      <c r="K17" s="738">
        <v>7653</v>
      </c>
      <c r="L17" s="738">
        <v>0</v>
      </c>
      <c r="M17" s="729">
        <v>5513</v>
      </c>
      <c r="N17" s="436">
        <v>0</v>
      </c>
      <c r="O17" s="738"/>
      <c r="P17" s="738"/>
      <c r="Q17" s="729"/>
      <c r="R17" s="436"/>
      <c r="S17" s="436"/>
      <c r="T17" s="709"/>
      <c r="W17" s="381"/>
    </row>
    <row r="18" spans="1:23" ht="16.5" thickBot="1" thickTop="1">
      <c r="A18" s="419"/>
      <c r="B18" s="432"/>
      <c r="C18" s="433"/>
      <c r="D18" s="437" t="s">
        <v>77</v>
      </c>
      <c r="E18" s="438" t="s">
        <v>382</v>
      </c>
      <c r="F18" s="474" t="s">
        <v>355</v>
      </c>
      <c r="G18" s="436">
        <v>1009</v>
      </c>
      <c r="H18" s="436"/>
      <c r="I18" s="436"/>
      <c r="J18" s="436"/>
      <c r="K18" s="738">
        <v>0</v>
      </c>
      <c r="L18" s="738">
        <v>0</v>
      </c>
      <c r="M18" s="729">
        <v>939</v>
      </c>
      <c r="N18" s="904">
        <v>0</v>
      </c>
      <c r="O18" s="738"/>
      <c r="P18" s="738"/>
      <c r="Q18" s="729"/>
      <c r="R18" s="436"/>
      <c r="S18" s="436"/>
      <c r="T18" s="709"/>
      <c r="W18" s="381"/>
    </row>
    <row r="19" spans="1:23" ht="16.5" thickBot="1" thickTop="1">
      <c r="A19" s="419"/>
      <c r="B19" s="432"/>
      <c r="C19" s="433"/>
      <c r="D19" s="437" t="s">
        <v>77</v>
      </c>
      <c r="E19" s="441" t="s">
        <v>356</v>
      </c>
      <c r="F19" s="441">
        <v>41</v>
      </c>
      <c r="G19" s="436">
        <v>0</v>
      </c>
      <c r="H19" s="436"/>
      <c r="I19" s="436"/>
      <c r="J19" s="436"/>
      <c r="K19" s="738">
        <v>2070</v>
      </c>
      <c r="L19" s="738">
        <v>0</v>
      </c>
      <c r="M19" s="729">
        <v>1668</v>
      </c>
      <c r="N19" s="904">
        <v>0</v>
      </c>
      <c r="O19" s="738"/>
      <c r="P19" s="738"/>
      <c r="Q19" s="729"/>
      <c r="R19" s="436"/>
      <c r="S19" s="436"/>
      <c r="T19" s="709"/>
      <c r="W19" s="381"/>
    </row>
    <row r="20" spans="1:23" ht="16.5" thickBot="1" thickTop="1">
      <c r="A20" s="419"/>
      <c r="B20" s="432"/>
      <c r="C20" s="433"/>
      <c r="D20" s="437" t="s">
        <v>79</v>
      </c>
      <c r="E20" s="441" t="s">
        <v>357</v>
      </c>
      <c r="F20" s="441" t="s">
        <v>358</v>
      </c>
      <c r="G20" s="436">
        <v>8410</v>
      </c>
      <c r="H20" s="436">
        <v>0</v>
      </c>
      <c r="I20" s="436"/>
      <c r="J20" s="436"/>
      <c r="K20" s="738">
        <v>0</v>
      </c>
      <c r="L20" s="738">
        <v>0</v>
      </c>
      <c r="M20" s="729">
        <v>2530</v>
      </c>
      <c r="N20" s="904">
        <v>0</v>
      </c>
      <c r="O20" s="738"/>
      <c r="P20" s="738"/>
      <c r="Q20" s="729"/>
      <c r="R20" s="436"/>
      <c r="S20" s="436"/>
      <c r="T20" s="709"/>
      <c r="W20" s="381"/>
    </row>
    <row r="21" spans="1:23" ht="16.5" thickBot="1" thickTop="1">
      <c r="A21" s="419"/>
      <c r="B21" s="432"/>
      <c r="C21" s="433"/>
      <c r="D21" s="437" t="s">
        <v>79</v>
      </c>
      <c r="E21" s="441" t="s">
        <v>82</v>
      </c>
      <c r="F21" s="441" t="s">
        <v>307</v>
      </c>
      <c r="G21" s="436">
        <v>408</v>
      </c>
      <c r="H21" s="436">
        <v>0</v>
      </c>
      <c r="I21" s="436"/>
      <c r="J21" s="436"/>
      <c r="K21" s="738">
        <v>400</v>
      </c>
      <c r="L21" s="738">
        <v>0</v>
      </c>
      <c r="M21" s="729">
        <v>470</v>
      </c>
      <c r="N21" s="904">
        <v>0</v>
      </c>
      <c r="O21" s="738"/>
      <c r="P21" s="738"/>
      <c r="Q21" s="729"/>
      <c r="R21" s="436"/>
      <c r="S21" s="436"/>
      <c r="T21" s="709"/>
      <c r="W21" s="381"/>
    </row>
    <row r="22" spans="1:23" ht="16.5" thickBot="1" thickTop="1">
      <c r="A22" s="419"/>
      <c r="B22" s="432"/>
      <c r="C22" s="433"/>
      <c r="D22" s="437" t="s">
        <v>79</v>
      </c>
      <c r="E22" s="441" t="s">
        <v>308</v>
      </c>
      <c r="F22" s="441"/>
      <c r="G22" s="436">
        <v>650</v>
      </c>
      <c r="H22" s="436"/>
      <c r="I22" s="436"/>
      <c r="J22" s="436"/>
      <c r="K22" s="738">
        <v>1000</v>
      </c>
      <c r="L22" s="738">
        <v>0</v>
      </c>
      <c r="M22" s="729">
        <v>650</v>
      </c>
      <c r="N22" s="904">
        <v>0</v>
      </c>
      <c r="O22" s="738"/>
      <c r="P22" s="738"/>
      <c r="Q22" s="729"/>
      <c r="R22" s="436"/>
      <c r="S22" s="436"/>
      <c r="T22" s="709"/>
      <c r="W22" s="381"/>
    </row>
    <row r="23" spans="1:23" ht="16.5" thickBot="1" thickTop="1">
      <c r="A23" s="419"/>
      <c r="B23" s="427"/>
      <c r="C23" s="428" t="s">
        <v>178</v>
      </c>
      <c r="D23" s="429" t="s">
        <v>108</v>
      </c>
      <c r="E23" s="430"/>
      <c r="F23" s="430"/>
      <c r="G23" s="707">
        <f>G24+G25+G26</f>
        <v>8064</v>
      </c>
      <c r="H23" s="707">
        <f>H24+H25+H26</f>
        <v>0</v>
      </c>
      <c r="I23" s="707"/>
      <c r="J23" s="707"/>
      <c r="K23" s="431">
        <f>K24+K25+K26</f>
        <v>7827</v>
      </c>
      <c r="L23" s="431">
        <f>L24+L25+L26</f>
        <v>0</v>
      </c>
      <c r="M23" s="707">
        <f aca="true" t="shared" si="3" ref="G23:O23">M24+M25+M26</f>
        <v>7827</v>
      </c>
      <c r="N23" s="903">
        <f t="shared" si="3"/>
        <v>0</v>
      </c>
      <c r="O23" s="431"/>
      <c r="P23" s="431"/>
      <c r="Q23" s="728"/>
      <c r="R23" s="707"/>
      <c r="S23" s="707"/>
      <c r="T23" s="708"/>
      <c r="W23" s="381"/>
    </row>
    <row r="24" spans="1:23" ht="16.5" thickBot="1" thickTop="1">
      <c r="A24" s="419"/>
      <c r="B24" s="439"/>
      <c r="C24" s="433"/>
      <c r="D24" s="440" t="s">
        <v>77</v>
      </c>
      <c r="E24" s="488" t="s">
        <v>30</v>
      </c>
      <c r="F24" s="488">
        <v>111</v>
      </c>
      <c r="G24" s="442">
        <v>0</v>
      </c>
      <c r="H24" s="442"/>
      <c r="I24" s="442"/>
      <c r="J24" s="442"/>
      <c r="K24" s="739">
        <v>2500</v>
      </c>
      <c r="L24" s="739">
        <v>0</v>
      </c>
      <c r="M24" s="730">
        <v>0</v>
      </c>
      <c r="N24" s="920">
        <v>0</v>
      </c>
      <c r="O24" s="739"/>
      <c r="P24" s="739"/>
      <c r="Q24" s="730"/>
      <c r="R24" s="442"/>
      <c r="S24" s="442"/>
      <c r="T24" s="710"/>
      <c r="W24" s="381"/>
    </row>
    <row r="25" spans="1:23" ht="16.5" thickBot="1" thickTop="1">
      <c r="A25" s="419"/>
      <c r="B25" s="439"/>
      <c r="C25" s="433"/>
      <c r="D25" s="440" t="s">
        <v>78</v>
      </c>
      <c r="E25" s="441" t="s">
        <v>81</v>
      </c>
      <c r="F25" s="441">
        <v>111</v>
      </c>
      <c r="G25" s="442">
        <v>0</v>
      </c>
      <c r="H25" s="442"/>
      <c r="I25" s="442"/>
      <c r="J25" s="442"/>
      <c r="K25" s="739">
        <v>900</v>
      </c>
      <c r="L25" s="739">
        <v>0</v>
      </c>
      <c r="M25" s="730">
        <v>0</v>
      </c>
      <c r="N25" s="920">
        <v>0</v>
      </c>
      <c r="O25" s="739"/>
      <c r="P25" s="739"/>
      <c r="Q25" s="730"/>
      <c r="R25" s="442"/>
      <c r="S25" s="442"/>
      <c r="T25" s="710"/>
      <c r="W25" s="381"/>
    </row>
    <row r="26" spans="1:23" ht="16.5" thickBot="1" thickTop="1">
      <c r="A26" s="419"/>
      <c r="B26" s="439"/>
      <c r="C26" s="433"/>
      <c r="D26" s="443" t="s">
        <v>79</v>
      </c>
      <c r="E26" s="441" t="s">
        <v>82</v>
      </c>
      <c r="F26" s="441">
        <v>111</v>
      </c>
      <c r="G26" s="442">
        <v>8064</v>
      </c>
      <c r="H26" s="442"/>
      <c r="I26" s="442"/>
      <c r="J26" s="442"/>
      <c r="K26" s="739">
        <v>4427</v>
      </c>
      <c r="L26" s="739">
        <v>0</v>
      </c>
      <c r="M26" s="730">
        <v>7827</v>
      </c>
      <c r="N26" s="920">
        <v>0</v>
      </c>
      <c r="O26" s="739"/>
      <c r="P26" s="739"/>
      <c r="Q26" s="730"/>
      <c r="R26" s="442"/>
      <c r="S26" s="442"/>
      <c r="T26" s="710"/>
      <c r="W26" s="381"/>
    </row>
    <row r="27" spans="1:23" ht="16.5" thickBot="1" thickTop="1">
      <c r="A27" s="419"/>
      <c r="B27" s="427"/>
      <c r="C27" s="428" t="s">
        <v>60</v>
      </c>
      <c r="D27" s="429" t="s">
        <v>203</v>
      </c>
      <c r="E27" s="430"/>
      <c r="F27" s="430"/>
      <c r="G27" s="707">
        <f>G28+G29+G30+G31+G32</f>
        <v>11000</v>
      </c>
      <c r="H27" s="707">
        <f>H28+H29+H30+H31+H32</f>
        <v>0</v>
      </c>
      <c r="I27" s="707"/>
      <c r="J27" s="707"/>
      <c r="K27" s="431">
        <f>K28+K29+K30+K31+K32</f>
        <v>10136</v>
      </c>
      <c r="L27" s="431">
        <f>L28+L29+L30+L31+L32</f>
        <v>0</v>
      </c>
      <c r="M27" s="707">
        <f aca="true" t="shared" si="4" ref="H27:T27">M28+M29+M30+M31+M32</f>
        <v>10136</v>
      </c>
      <c r="N27" s="903">
        <f t="shared" si="4"/>
        <v>0</v>
      </c>
      <c r="O27" s="431"/>
      <c r="P27" s="431"/>
      <c r="Q27" s="728"/>
      <c r="R27" s="707"/>
      <c r="S27" s="707"/>
      <c r="T27" s="708"/>
      <c r="W27" s="381"/>
    </row>
    <row r="28" spans="1:23" ht="16.5" thickBot="1" thickTop="1">
      <c r="A28" s="419"/>
      <c r="B28" s="432"/>
      <c r="C28" s="433"/>
      <c r="D28" s="434" t="s">
        <v>77</v>
      </c>
      <c r="E28" s="445" t="s">
        <v>30</v>
      </c>
      <c r="F28" s="445">
        <v>41</v>
      </c>
      <c r="G28" s="436">
        <v>2844</v>
      </c>
      <c r="H28" s="436"/>
      <c r="I28" s="436"/>
      <c r="J28" s="436"/>
      <c r="K28" s="738">
        <v>0</v>
      </c>
      <c r="L28" s="738">
        <v>0</v>
      </c>
      <c r="M28" s="729">
        <v>0</v>
      </c>
      <c r="N28" s="436">
        <v>0</v>
      </c>
      <c r="O28" s="738"/>
      <c r="P28" s="738"/>
      <c r="Q28" s="729"/>
      <c r="R28" s="436"/>
      <c r="S28" s="436"/>
      <c r="T28" s="709"/>
      <c r="W28" s="381"/>
    </row>
    <row r="29" spans="1:23" ht="16.5" thickBot="1" thickTop="1">
      <c r="A29" s="419"/>
      <c r="B29" s="432"/>
      <c r="C29" s="433"/>
      <c r="D29" s="434" t="s">
        <v>78</v>
      </c>
      <c r="E29" s="435" t="s">
        <v>81</v>
      </c>
      <c r="F29" s="435">
        <v>41</v>
      </c>
      <c r="G29" s="436">
        <v>2355</v>
      </c>
      <c r="H29" s="436"/>
      <c r="I29" s="436"/>
      <c r="J29" s="436"/>
      <c r="K29" s="738">
        <v>3106</v>
      </c>
      <c r="L29" s="738">
        <v>0</v>
      </c>
      <c r="M29" s="729">
        <v>3106</v>
      </c>
      <c r="N29" s="436">
        <v>0</v>
      </c>
      <c r="O29" s="738"/>
      <c r="P29" s="738"/>
      <c r="Q29" s="729"/>
      <c r="R29" s="436"/>
      <c r="S29" s="436"/>
      <c r="T29" s="709"/>
      <c r="W29" s="381"/>
    </row>
    <row r="30" spans="1:23" ht="16.5" thickBot="1" thickTop="1">
      <c r="A30" s="419"/>
      <c r="B30" s="432"/>
      <c r="C30" s="433"/>
      <c r="D30" s="434" t="s">
        <v>79</v>
      </c>
      <c r="E30" s="435" t="s">
        <v>230</v>
      </c>
      <c r="F30" s="435">
        <v>41</v>
      </c>
      <c r="G30" s="436">
        <v>3801</v>
      </c>
      <c r="H30" s="436"/>
      <c r="I30" s="436"/>
      <c r="J30" s="436"/>
      <c r="K30" s="738">
        <v>7030</v>
      </c>
      <c r="L30" s="738">
        <v>0</v>
      </c>
      <c r="M30" s="729">
        <v>7030</v>
      </c>
      <c r="N30" s="436">
        <v>0</v>
      </c>
      <c r="O30" s="738"/>
      <c r="P30" s="738"/>
      <c r="Q30" s="729"/>
      <c r="R30" s="436"/>
      <c r="S30" s="436"/>
      <c r="T30" s="709"/>
      <c r="W30" s="381"/>
    </row>
    <row r="31" spans="1:23" ht="16.5" thickBot="1" thickTop="1">
      <c r="A31" s="419"/>
      <c r="B31" s="432"/>
      <c r="C31" s="433"/>
      <c r="D31" s="444" t="s">
        <v>79</v>
      </c>
      <c r="E31" s="445" t="s">
        <v>231</v>
      </c>
      <c r="F31" s="445">
        <v>41</v>
      </c>
      <c r="G31" s="436">
        <v>2000</v>
      </c>
      <c r="H31" s="436"/>
      <c r="I31" s="436"/>
      <c r="J31" s="436"/>
      <c r="K31" s="738">
        <v>0</v>
      </c>
      <c r="L31" s="738">
        <v>0</v>
      </c>
      <c r="M31" s="729">
        <v>0</v>
      </c>
      <c r="N31" s="436">
        <v>0</v>
      </c>
      <c r="O31" s="738"/>
      <c r="P31" s="738"/>
      <c r="Q31" s="729"/>
      <c r="R31" s="436"/>
      <c r="S31" s="436"/>
      <c r="T31" s="709"/>
      <c r="W31" s="381"/>
    </row>
    <row r="32" spans="1:23" ht="16.5" thickBot="1" thickTop="1">
      <c r="A32" s="419"/>
      <c r="B32" s="432"/>
      <c r="C32" s="433"/>
      <c r="D32" s="444" t="s">
        <v>172</v>
      </c>
      <c r="E32" s="445" t="s">
        <v>309</v>
      </c>
      <c r="F32" s="488">
        <v>41</v>
      </c>
      <c r="G32" s="436">
        <v>0</v>
      </c>
      <c r="H32" s="436"/>
      <c r="I32" s="436"/>
      <c r="J32" s="436"/>
      <c r="K32" s="738">
        <v>0</v>
      </c>
      <c r="L32" s="738">
        <v>0</v>
      </c>
      <c r="M32" s="729">
        <v>0</v>
      </c>
      <c r="N32" s="436">
        <v>0</v>
      </c>
      <c r="O32" s="738"/>
      <c r="P32" s="738"/>
      <c r="Q32" s="729"/>
      <c r="R32" s="436"/>
      <c r="S32" s="436"/>
      <c r="T32" s="709"/>
      <c r="W32" s="381"/>
    </row>
    <row r="33" spans="1:23" ht="16.5" thickBot="1" thickTop="1">
      <c r="A33" s="419"/>
      <c r="B33" s="423">
        <v>2</v>
      </c>
      <c r="C33" s="424" t="s">
        <v>59</v>
      </c>
      <c r="D33" s="446"/>
      <c r="E33" s="446"/>
      <c r="F33" s="425"/>
      <c r="G33" s="711">
        <f>G34+G45</f>
        <v>104470</v>
      </c>
      <c r="H33" s="711">
        <f>H34+H45</f>
        <v>0</v>
      </c>
      <c r="I33" s="711"/>
      <c r="J33" s="711"/>
      <c r="K33" s="426">
        <f>K34+K45</f>
        <v>120841</v>
      </c>
      <c r="L33" s="426">
        <f>L34+L45</f>
        <v>0</v>
      </c>
      <c r="M33" s="731">
        <f aca="true" t="shared" si="5" ref="G33:N33">M34+M45</f>
        <v>114383</v>
      </c>
      <c r="N33" s="711">
        <f t="shared" si="5"/>
        <v>0</v>
      </c>
      <c r="O33" s="426"/>
      <c r="P33" s="426"/>
      <c r="Q33" s="731"/>
      <c r="R33" s="711"/>
      <c r="S33" s="711"/>
      <c r="T33" s="711"/>
      <c r="W33" s="381"/>
    </row>
    <row r="34" spans="1:23" ht="16.5" thickBot="1" thickTop="1">
      <c r="A34" s="419"/>
      <c r="B34" s="427"/>
      <c r="C34" s="428" t="s">
        <v>60</v>
      </c>
      <c r="D34" s="429" t="s">
        <v>59</v>
      </c>
      <c r="E34" s="430"/>
      <c r="F34" s="430"/>
      <c r="G34" s="707">
        <f>G35+G40</f>
        <v>100713</v>
      </c>
      <c r="H34" s="707">
        <f>H35+H40</f>
        <v>0</v>
      </c>
      <c r="I34" s="707"/>
      <c r="J34" s="707"/>
      <c r="K34" s="431">
        <f>K35+K40</f>
        <v>115104</v>
      </c>
      <c r="L34" s="431">
        <f>L35+L40</f>
        <v>0</v>
      </c>
      <c r="M34" s="728">
        <f aca="true" t="shared" si="6" ref="G34:N34">M35+M40</f>
        <v>108646</v>
      </c>
      <c r="N34" s="707">
        <f t="shared" si="6"/>
        <v>0</v>
      </c>
      <c r="O34" s="431"/>
      <c r="P34" s="431"/>
      <c r="Q34" s="728"/>
      <c r="R34" s="707"/>
      <c r="S34" s="707"/>
      <c r="T34" s="708"/>
      <c r="W34" s="381"/>
    </row>
    <row r="35" spans="1:23" ht="16.5" thickBot="1" thickTop="1">
      <c r="A35" s="447"/>
      <c r="B35" s="448"/>
      <c r="C35" s="449"/>
      <c r="D35" s="450"/>
      <c r="E35" s="451" t="s">
        <v>249</v>
      </c>
      <c r="F35" s="451"/>
      <c r="G35" s="713">
        <f>G36+G37+G38+G39</f>
        <v>97208</v>
      </c>
      <c r="H35" s="713">
        <f>H36+H37+H38+H39</f>
        <v>0</v>
      </c>
      <c r="I35" s="713"/>
      <c r="J35" s="713"/>
      <c r="K35" s="452">
        <f>K36+K37+K38+K39</f>
        <v>113004</v>
      </c>
      <c r="L35" s="452">
        <f>L36+L37+L38+L39</f>
        <v>0</v>
      </c>
      <c r="M35" s="732">
        <f aca="true" t="shared" si="7" ref="G35:N35">M36+M37+M38+M39</f>
        <v>105489</v>
      </c>
      <c r="N35" s="713">
        <f t="shared" si="7"/>
        <v>0</v>
      </c>
      <c r="O35" s="452"/>
      <c r="P35" s="452"/>
      <c r="Q35" s="732"/>
      <c r="R35" s="713"/>
      <c r="S35" s="713"/>
      <c r="T35" s="714"/>
      <c r="W35" s="381"/>
    </row>
    <row r="36" spans="1:23" ht="16.5" thickBot="1" thickTop="1">
      <c r="A36" s="419"/>
      <c r="B36" s="432" t="s">
        <v>250</v>
      </c>
      <c r="C36" s="433" t="s">
        <v>251</v>
      </c>
      <c r="D36" s="434" t="s">
        <v>77</v>
      </c>
      <c r="E36" s="435" t="s">
        <v>30</v>
      </c>
      <c r="F36" s="445">
        <v>41</v>
      </c>
      <c r="G36" s="436">
        <v>57880</v>
      </c>
      <c r="H36" s="436"/>
      <c r="I36" s="436"/>
      <c r="J36" s="436"/>
      <c r="K36" s="738">
        <v>67330</v>
      </c>
      <c r="L36" s="738">
        <v>0</v>
      </c>
      <c r="M36" s="729">
        <v>59659</v>
      </c>
      <c r="N36" s="436">
        <v>0</v>
      </c>
      <c r="O36" s="738"/>
      <c r="P36" s="738"/>
      <c r="Q36" s="729"/>
      <c r="R36" s="436"/>
      <c r="S36" s="436"/>
      <c r="T36" s="709"/>
      <c r="W36" s="381"/>
    </row>
    <row r="37" spans="1:23" ht="16.5" thickBot="1" thickTop="1">
      <c r="A37" s="419"/>
      <c r="B37" s="432" t="s">
        <v>250</v>
      </c>
      <c r="C37" s="433" t="s">
        <v>251</v>
      </c>
      <c r="D37" s="434" t="s">
        <v>78</v>
      </c>
      <c r="E37" s="435" t="s">
        <v>81</v>
      </c>
      <c r="F37" s="435">
        <v>41</v>
      </c>
      <c r="G37" s="436">
        <v>21733</v>
      </c>
      <c r="H37" s="436"/>
      <c r="I37" s="436"/>
      <c r="J37" s="436"/>
      <c r="K37" s="738">
        <v>24585</v>
      </c>
      <c r="L37" s="738">
        <v>0</v>
      </c>
      <c r="M37" s="729">
        <v>20300</v>
      </c>
      <c r="N37" s="436">
        <v>0</v>
      </c>
      <c r="O37" s="738"/>
      <c r="P37" s="738"/>
      <c r="Q37" s="729"/>
      <c r="R37" s="436"/>
      <c r="S37" s="436"/>
      <c r="T37" s="709"/>
      <c r="W37" s="381"/>
    </row>
    <row r="38" spans="1:23" ht="16.5" thickBot="1" thickTop="1">
      <c r="A38" s="419"/>
      <c r="B38" s="432" t="s">
        <v>250</v>
      </c>
      <c r="C38" s="433" t="s">
        <v>251</v>
      </c>
      <c r="D38" s="434" t="s">
        <v>79</v>
      </c>
      <c r="E38" s="435" t="s">
        <v>82</v>
      </c>
      <c r="F38" s="435">
        <v>41</v>
      </c>
      <c r="G38" s="436">
        <v>17284</v>
      </c>
      <c r="H38" s="436"/>
      <c r="I38" s="436"/>
      <c r="J38" s="436"/>
      <c r="K38" s="738">
        <v>20989</v>
      </c>
      <c r="L38" s="738">
        <v>0</v>
      </c>
      <c r="M38" s="729">
        <v>25530</v>
      </c>
      <c r="N38" s="436">
        <v>0</v>
      </c>
      <c r="O38" s="738"/>
      <c r="P38" s="738"/>
      <c r="Q38" s="729"/>
      <c r="R38" s="436"/>
      <c r="S38" s="436"/>
      <c r="T38" s="709"/>
      <c r="W38" s="381"/>
    </row>
    <row r="39" spans="1:23" ht="16.5" thickBot="1" thickTop="1">
      <c r="A39" s="419"/>
      <c r="B39" s="432" t="s">
        <v>250</v>
      </c>
      <c r="C39" s="433" t="s">
        <v>251</v>
      </c>
      <c r="D39" s="434" t="s">
        <v>80</v>
      </c>
      <c r="E39" s="435" t="s">
        <v>112</v>
      </c>
      <c r="F39" s="441">
        <v>41</v>
      </c>
      <c r="G39" s="436">
        <v>311</v>
      </c>
      <c r="H39" s="436"/>
      <c r="I39" s="436"/>
      <c r="J39" s="436"/>
      <c r="K39" s="738">
        <v>100</v>
      </c>
      <c r="L39" s="738">
        <v>0</v>
      </c>
      <c r="M39" s="729">
        <v>0</v>
      </c>
      <c r="N39" s="436">
        <v>0</v>
      </c>
      <c r="O39" s="738"/>
      <c r="P39" s="738"/>
      <c r="Q39" s="729"/>
      <c r="R39" s="436"/>
      <c r="S39" s="436"/>
      <c r="T39" s="709"/>
      <c r="W39" s="381"/>
    </row>
    <row r="40" spans="1:23" ht="16.5" thickBot="1" thickTop="1">
      <c r="A40" s="419"/>
      <c r="B40" s="432"/>
      <c r="C40" s="453"/>
      <c r="D40" s="454"/>
      <c r="E40" s="455" t="s">
        <v>252</v>
      </c>
      <c r="F40" s="456"/>
      <c r="G40" s="905">
        <f>G41+G42+G43+G44</f>
        <v>3505</v>
      </c>
      <c r="H40" s="905">
        <f>H41+H42+H43+H44</f>
        <v>0</v>
      </c>
      <c r="I40" s="905"/>
      <c r="J40" s="905"/>
      <c r="K40" s="906">
        <f>K41+K42+K43+K44</f>
        <v>2100</v>
      </c>
      <c r="L40" s="906">
        <f>L41+L42+L43+L44</f>
        <v>0</v>
      </c>
      <c r="M40" s="905">
        <f aca="true" t="shared" si="8" ref="G40:N40">M41+M42+M43+M44</f>
        <v>3157</v>
      </c>
      <c r="N40" s="905">
        <f t="shared" si="8"/>
        <v>0</v>
      </c>
      <c r="O40" s="906"/>
      <c r="P40" s="906"/>
      <c r="Q40" s="1061"/>
      <c r="R40" s="1062"/>
      <c r="S40" s="1062"/>
      <c r="T40" s="1063"/>
      <c r="W40" s="381" t="s">
        <v>310</v>
      </c>
    </row>
    <row r="41" spans="1:23" ht="16.5" thickBot="1" thickTop="1">
      <c r="A41" s="457"/>
      <c r="B41" s="458" t="s">
        <v>253</v>
      </c>
      <c r="C41" s="459" t="s">
        <v>254</v>
      </c>
      <c r="D41" s="460" t="s">
        <v>77</v>
      </c>
      <c r="E41" s="438" t="s">
        <v>30</v>
      </c>
      <c r="F41" s="489">
        <v>72</v>
      </c>
      <c r="G41" s="436">
        <v>1006</v>
      </c>
      <c r="H41" s="436"/>
      <c r="I41" s="436"/>
      <c r="J41" s="436"/>
      <c r="K41" s="738">
        <v>0</v>
      </c>
      <c r="L41" s="738">
        <v>0</v>
      </c>
      <c r="M41" s="729">
        <v>0</v>
      </c>
      <c r="N41" s="436">
        <v>0</v>
      </c>
      <c r="O41" s="738"/>
      <c r="P41" s="738"/>
      <c r="Q41" s="729"/>
      <c r="R41" s="436"/>
      <c r="S41" s="436"/>
      <c r="T41" s="709"/>
      <c r="W41" s="381"/>
    </row>
    <row r="42" spans="1:23" ht="16.5" thickBot="1" thickTop="1">
      <c r="A42" s="457"/>
      <c r="B42" s="458" t="s">
        <v>253</v>
      </c>
      <c r="C42" s="459" t="s">
        <v>254</v>
      </c>
      <c r="D42" s="460" t="s">
        <v>78</v>
      </c>
      <c r="E42" s="438" t="s">
        <v>81</v>
      </c>
      <c r="F42" s="438">
        <v>72</v>
      </c>
      <c r="G42" s="436">
        <v>0</v>
      </c>
      <c r="H42" s="436"/>
      <c r="I42" s="436"/>
      <c r="J42" s="436"/>
      <c r="K42" s="738">
        <v>0</v>
      </c>
      <c r="L42" s="738">
        <v>0</v>
      </c>
      <c r="M42" s="729">
        <v>0</v>
      </c>
      <c r="N42" s="436">
        <v>0</v>
      </c>
      <c r="O42" s="738"/>
      <c r="P42" s="738"/>
      <c r="Q42" s="729"/>
      <c r="R42" s="436"/>
      <c r="S42" s="436"/>
      <c r="T42" s="709"/>
      <c r="W42" s="381"/>
    </row>
    <row r="43" spans="1:23" ht="16.5" thickBot="1" thickTop="1">
      <c r="A43" s="457"/>
      <c r="B43" s="458" t="s">
        <v>253</v>
      </c>
      <c r="C43" s="459" t="s">
        <v>254</v>
      </c>
      <c r="D43" s="460" t="s">
        <v>79</v>
      </c>
      <c r="E43" s="438" t="s">
        <v>82</v>
      </c>
      <c r="F43" s="438">
        <v>72</v>
      </c>
      <c r="G43" s="436">
        <v>2499</v>
      </c>
      <c r="H43" s="436"/>
      <c r="I43" s="436"/>
      <c r="J43" s="436"/>
      <c r="K43" s="738">
        <v>2100</v>
      </c>
      <c r="L43" s="738">
        <v>0</v>
      </c>
      <c r="M43" s="729">
        <v>2157</v>
      </c>
      <c r="N43" s="436">
        <v>0</v>
      </c>
      <c r="O43" s="738"/>
      <c r="P43" s="738"/>
      <c r="Q43" s="729"/>
      <c r="R43" s="436"/>
      <c r="S43" s="436"/>
      <c r="T43" s="709"/>
      <c r="W43" s="381" t="s">
        <v>311</v>
      </c>
    </row>
    <row r="44" spans="1:23" ht="16.5" thickBot="1" thickTop="1">
      <c r="A44" s="457"/>
      <c r="B44" s="458" t="s">
        <v>253</v>
      </c>
      <c r="C44" s="459" t="s">
        <v>254</v>
      </c>
      <c r="D44" s="460" t="s">
        <v>80</v>
      </c>
      <c r="E44" s="438" t="s">
        <v>112</v>
      </c>
      <c r="F44" s="490">
        <v>72</v>
      </c>
      <c r="G44" s="436">
        <v>0</v>
      </c>
      <c r="H44" s="436"/>
      <c r="I44" s="436"/>
      <c r="J44" s="436"/>
      <c r="K44" s="738">
        <v>0</v>
      </c>
      <c r="L44" s="738">
        <v>0</v>
      </c>
      <c r="M44" s="729">
        <v>1000</v>
      </c>
      <c r="N44" s="436">
        <v>0</v>
      </c>
      <c r="O44" s="738"/>
      <c r="P44" s="738"/>
      <c r="Q44" s="729"/>
      <c r="R44" s="436"/>
      <c r="S44" s="436"/>
      <c r="T44" s="709"/>
      <c r="W44" s="381"/>
    </row>
    <row r="45" spans="1:23" ht="16.5" thickBot="1" thickTop="1">
      <c r="A45" s="457"/>
      <c r="B45" s="461"/>
      <c r="C45" s="462" t="s">
        <v>173</v>
      </c>
      <c r="D45" s="463" t="s">
        <v>107</v>
      </c>
      <c r="E45" s="464"/>
      <c r="F45" s="464"/>
      <c r="G45" s="707">
        <f>G46+G47+G48</f>
        <v>3757</v>
      </c>
      <c r="H45" s="707">
        <f>H46+H47+H48</f>
        <v>0</v>
      </c>
      <c r="I45" s="707"/>
      <c r="J45" s="707"/>
      <c r="K45" s="431">
        <f>K46+K47+K48</f>
        <v>5737</v>
      </c>
      <c r="L45" s="431">
        <f>L46+L47+L48</f>
        <v>0</v>
      </c>
      <c r="M45" s="728">
        <f aca="true" t="shared" si="9" ref="G45:N45">M46+M47+M48</f>
        <v>5737</v>
      </c>
      <c r="N45" s="707">
        <f t="shared" si="9"/>
        <v>0</v>
      </c>
      <c r="O45" s="431"/>
      <c r="P45" s="431"/>
      <c r="Q45" s="728"/>
      <c r="R45" s="707"/>
      <c r="S45" s="707"/>
      <c r="T45" s="707"/>
      <c r="W45" s="381"/>
    </row>
    <row r="46" spans="1:23" ht="16.5" thickBot="1" thickTop="1">
      <c r="A46" s="457"/>
      <c r="B46" s="458"/>
      <c r="C46" s="459"/>
      <c r="D46" s="460" t="s">
        <v>77</v>
      </c>
      <c r="E46" s="438" t="s">
        <v>30</v>
      </c>
      <c r="F46" s="489">
        <v>111</v>
      </c>
      <c r="G46" s="436">
        <v>3063</v>
      </c>
      <c r="H46" s="436"/>
      <c r="I46" s="436"/>
      <c r="J46" s="436"/>
      <c r="K46" s="738">
        <v>4087</v>
      </c>
      <c r="L46" s="738">
        <v>0</v>
      </c>
      <c r="M46" s="729">
        <v>5087</v>
      </c>
      <c r="N46" s="436">
        <v>0</v>
      </c>
      <c r="O46" s="738"/>
      <c r="P46" s="738"/>
      <c r="Q46" s="729"/>
      <c r="R46" s="436"/>
      <c r="S46" s="436"/>
      <c r="T46" s="709"/>
      <c r="W46" s="381"/>
    </row>
    <row r="47" spans="1:23" ht="16.5" thickBot="1" thickTop="1">
      <c r="A47" s="457"/>
      <c r="B47" s="458"/>
      <c r="C47" s="459"/>
      <c r="D47" s="460" t="s">
        <v>78</v>
      </c>
      <c r="E47" s="438" t="s">
        <v>81</v>
      </c>
      <c r="F47" s="438">
        <v>111</v>
      </c>
      <c r="G47" s="436">
        <v>650</v>
      </c>
      <c r="H47" s="436"/>
      <c r="I47" s="436"/>
      <c r="J47" s="436"/>
      <c r="K47" s="738">
        <v>650</v>
      </c>
      <c r="L47" s="738">
        <v>0</v>
      </c>
      <c r="M47" s="729">
        <v>650</v>
      </c>
      <c r="N47" s="436">
        <v>0</v>
      </c>
      <c r="O47" s="738"/>
      <c r="P47" s="738"/>
      <c r="Q47" s="729"/>
      <c r="R47" s="436"/>
      <c r="S47" s="436"/>
      <c r="T47" s="709"/>
      <c r="W47" s="381"/>
    </row>
    <row r="48" spans="1:23" ht="16.5" thickBot="1" thickTop="1">
      <c r="A48" s="457"/>
      <c r="B48" s="458"/>
      <c r="C48" s="459"/>
      <c r="D48" s="460" t="s">
        <v>79</v>
      </c>
      <c r="E48" s="438" t="s">
        <v>82</v>
      </c>
      <c r="F48" s="490">
        <v>111</v>
      </c>
      <c r="G48" s="436">
        <v>44</v>
      </c>
      <c r="H48" s="436"/>
      <c r="I48" s="436"/>
      <c r="J48" s="436"/>
      <c r="K48" s="738">
        <v>1000</v>
      </c>
      <c r="L48" s="738">
        <v>0</v>
      </c>
      <c r="M48" s="729">
        <v>0</v>
      </c>
      <c r="N48" s="436">
        <v>0</v>
      </c>
      <c r="O48" s="738"/>
      <c r="P48" s="738"/>
      <c r="Q48" s="729"/>
      <c r="R48" s="436"/>
      <c r="S48" s="436"/>
      <c r="T48" s="709"/>
      <c r="W48" s="381"/>
    </row>
    <row r="49" spans="1:23" ht="16.5" thickBot="1" thickTop="1">
      <c r="A49" s="457"/>
      <c r="B49" s="465">
        <v>3</v>
      </c>
      <c r="C49" s="466" t="s">
        <v>61</v>
      </c>
      <c r="D49" s="467"/>
      <c r="E49" s="467"/>
      <c r="F49" s="467"/>
      <c r="G49" s="711">
        <f>G50</f>
        <v>61076</v>
      </c>
      <c r="H49" s="711">
        <f>H50</f>
        <v>0</v>
      </c>
      <c r="I49" s="711"/>
      <c r="J49" s="711"/>
      <c r="K49" s="426">
        <f aca="true" t="shared" si="10" ref="K49:T49">K50</f>
        <v>83033</v>
      </c>
      <c r="L49" s="426">
        <f t="shared" si="10"/>
        <v>0</v>
      </c>
      <c r="M49" s="731">
        <f t="shared" si="10"/>
        <v>83023</v>
      </c>
      <c r="N49" s="919">
        <f t="shared" si="10"/>
        <v>2520</v>
      </c>
      <c r="O49" s="426"/>
      <c r="P49" s="426"/>
      <c r="Q49" s="731"/>
      <c r="R49" s="711"/>
      <c r="S49" s="711"/>
      <c r="T49" s="712"/>
      <c r="W49" s="381"/>
    </row>
    <row r="50" spans="1:23" ht="16.5" thickBot="1" thickTop="1">
      <c r="A50" s="457"/>
      <c r="B50" s="461"/>
      <c r="C50" s="462" t="s">
        <v>62</v>
      </c>
      <c r="D50" s="463" t="s">
        <v>65</v>
      </c>
      <c r="E50" s="464"/>
      <c r="F50" s="464"/>
      <c r="G50" s="707">
        <f>G51+G57</f>
        <v>61076</v>
      </c>
      <c r="H50" s="707">
        <f>H51+H57</f>
        <v>0</v>
      </c>
      <c r="I50" s="707"/>
      <c r="J50" s="707"/>
      <c r="K50" s="431">
        <f>K51+K57</f>
        <v>83033</v>
      </c>
      <c r="L50" s="431">
        <f>L51+L57</f>
        <v>0</v>
      </c>
      <c r="M50" s="728">
        <f aca="true" t="shared" si="11" ref="G50:N50">M51+M57</f>
        <v>83023</v>
      </c>
      <c r="N50" s="903">
        <f t="shared" si="11"/>
        <v>2520</v>
      </c>
      <c r="O50" s="431"/>
      <c r="P50" s="431"/>
      <c r="Q50" s="728"/>
      <c r="R50" s="707"/>
      <c r="S50" s="707"/>
      <c r="T50" s="708"/>
      <c r="W50" s="381"/>
    </row>
    <row r="51" spans="1:23" ht="16.5" thickBot="1" thickTop="1">
      <c r="A51" s="457"/>
      <c r="B51" s="461"/>
      <c r="C51" s="468"/>
      <c r="D51" s="469"/>
      <c r="E51" s="470" t="s">
        <v>312</v>
      </c>
      <c r="F51" s="470"/>
      <c r="G51" s="713">
        <f>G52+G53+G54+G55+G56</f>
        <v>53000</v>
      </c>
      <c r="H51" s="713">
        <f>H52+H53+H54+H55+H56</f>
        <v>0</v>
      </c>
      <c r="I51" s="713"/>
      <c r="J51" s="713"/>
      <c r="K51" s="452">
        <f>K52+K53+K54+K55+K56</f>
        <v>55361</v>
      </c>
      <c r="L51" s="452">
        <f>L52+L53+L54+L55+L56</f>
        <v>0</v>
      </c>
      <c r="M51" s="713">
        <f aca="true" t="shared" si="12" ref="H51:T51">M52+M53+M54+M55+M56</f>
        <v>55351</v>
      </c>
      <c r="N51" s="913">
        <f t="shared" si="12"/>
        <v>2520</v>
      </c>
      <c r="O51" s="452"/>
      <c r="P51" s="452"/>
      <c r="Q51" s="732"/>
      <c r="R51" s="713"/>
      <c r="S51" s="713"/>
      <c r="T51" s="714"/>
      <c r="W51" s="381"/>
    </row>
    <row r="52" spans="1:23" ht="16.5" thickBot="1" thickTop="1">
      <c r="A52" s="457"/>
      <c r="B52" s="458" t="s">
        <v>250</v>
      </c>
      <c r="C52" s="459" t="s">
        <v>251</v>
      </c>
      <c r="D52" s="460" t="s">
        <v>77</v>
      </c>
      <c r="E52" s="438" t="s">
        <v>30</v>
      </c>
      <c r="F52" s="489">
        <v>41</v>
      </c>
      <c r="G52" s="436">
        <v>8114</v>
      </c>
      <c r="H52" s="436"/>
      <c r="I52" s="436"/>
      <c r="J52" s="436"/>
      <c r="K52" s="738">
        <v>35458</v>
      </c>
      <c r="L52" s="738">
        <v>0</v>
      </c>
      <c r="M52" s="729">
        <v>35458</v>
      </c>
      <c r="N52" s="904">
        <v>0</v>
      </c>
      <c r="O52" s="738"/>
      <c r="P52" s="738"/>
      <c r="Q52" s="729"/>
      <c r="R52" s="436"/>
      <c r="S52" s="436"/>
      <c r="T52" s="709"/>
      <c r="W52" s="381"/>
    </row>
    <row r="53" spans="1:23" ht="16.5" thickBot="1" thickTop="1">
      <c r="A53" s="457"/>
      <c r="B53" s="458" t="s">
        <v>250</v>
      </c>
      <c r="C53" s="459" t="s">
        <v>251</v>
      </c>
      <c r="D53" s="460" t="s">
        <v>78</v>
      </c>
      <c r="E53" s="438" t="s">
        <v>81</v>
      </c>
      <c r="F53" s="438">
        <v>41</v>
      </c>
      <c r="G53" s="436">
        <v>11901</v>
      </c>
      <c r="H53" s="436"/>
      <c r="I53" s="436"/>
      <c r="J53" s="436"/>
      <c r="K53" s="738">
        <v>13180</v>
      </c>
      <c r="L53" s="738">
        <v>0</v>
      </c>
      <c r="M53" s="729">
        <v>13180</v>
      </c>
      <c r="N53" s="904">
        <v>0</v>
      </c>
      <c r="O53" s="738"/>
      <c r="P53" s="738"/>
      <c r="Q53" s="729"/>
      <c r="R53" s="436"/>
      <c r="S53" s="436"/>
      <c r="T53" s="709"/>
      <c r="W53" s="381"/>
    </row>
    <row r="54" spans="1:23" ht="16.5" thickBot="1" thickTop="1">
      <c r="A54" s="457"/>
      <c r="B54" s="458" t="s">
        <v>250</v>
      </c>
      <c r="C54" s="459" t="s">
        <v>251</v>
      </c>
      <c r="D54" s="460" t="s">
        <v>79</v>
      </c>
      <c r="E54" s="438" t="s">
        <v>82</v>
      </c>
      <c r="F54" s="438">
        <v>41</v>
      </c>
      <c r="G54" s="436">
        <v>32900</v>
      </c>
      <c r="H54" s="436"/>
      <c r="I54" s="436"/>
      <c r="J54" s="436"/>
      <c r="K54" s="738">
        <v>6521</v>
      </c>
      <c r="L54" s="738">
        <v>0</v>
      </c>
      <c r="M54" s="729">
        <v>6521</v>
      </c>
      <c r="N54" s="904">
        <v>0</v>
      </c>
      <c r="O54" s="738"/>
      <c r="P54" s="738"/>
      <c r="Q54" s="729"/>
      <c r="R54" s="436"/>
      <c r="S54" s="436"/>
      <c r="T54" s="709"/>
      <c r="W54" s="381"/>
    </row>
    <row r="55" spans="1:23" ht="16.5" thickBot="1" thickTop="1">
      <c r="A55" s="457"/>
      <c r="B55" s="458" t="s">
        <v>250</v>
      </c>
      <c r="C55" s="459" t="s">
        <v>251</v>
      </c>
      <c r="D55" s="460" t="s">
        <v>80</v>
      </c>
      <c r="E55" s="438" t="s">
        <v>112</v>
      </c>
      <c r="F55" s="438">
        <v>41</v>
      </c>
      <c r="G55" s="436">
        <v>85</v>
      </c>
      <c r="H55" s="436"/>
      <c r="I55" s="436"/>
      <c r="J55" s="436"/>
      <c r="K55" s="738">
        <v>202</v>
      </c>
      <c r="L55" s="738">
        <v>0</v>
      </c>
      <c r="M55" s="729">
        <v>192</v>
      </c>
      <c r="N55" s="904">
        <v>0</v>
      </c>
      <c r="O55" s="738"/>
      <c r="P55" s="738"/>
      <c r="Q55" s="729"/>
      <c r="R55" s="436"/>
      <c r="S55" s="436"/>
      <c r="T55" s="709"/>
      <c r="W55" s="381" t="s">
        <v>310</v>
      </c>
    </row>
    <row r="56" spans="1:23" ht="16.5" thickBot="1" thickTop="1">
      <c r="A56" s="457"/>
      <c r="B56" s="458"/>
      <c r="C56" s="459" t="s">
        <v>251</v>
      </c>
      <c r="D56" s="460" t="s">
        <v>359</v>
      </c>
      <c r="E56" s="438" t="s">
        <v>14</v>
      </c>
      <c r="F56" s="438">
        <v>41</v>
      </c>
      <c r="G56" s="436">
        <v>0</v>
      </c>
      <c r="H56" s="436">
        <v>0</v>
      </c>
      <c r="I56" s="436"/>
      <c r="J56" s="436"/>
      <c r="K56" s="738">
        <v>0</v>
      </c>
      <c r="L56" s="738">
        <v>0</v>
      </c>
      <c r="M56" s="729">
        <v>0</v>
      </c>
      <c r="N56" s="904">
        <v>2520</v>
      </c>
      <c r="O56" s="738"/>
      <c r="P56" s="738"/>
      <c r="Q56" s="729"/>
      <c r="R56" s="436"/>
      <c r="S56" s="436"/>
      <c r="T56" s="709"/>
      <c r="W56" s="381"/>
    </row>
    <row r="57" spans="1:23" ht="16.5" thickBot="1" thickTop="1">
      <c r="A57" s="457"/>
      <c r="B57" s="458"/>
      <c r="C57" s="468"/>
      <c r="D57" s="471"/>
      <c r="E57" s="472" t="s">
        <v>313</v>
      </c>
      <c r="F57" s="473"/>
      <c r="G57" s="905">
        <f>G58+G59+G60+G61</f>
        <v>8076</v>
      </c>
      <c r="H57" s="905">
        <f>H58+H59+H60+H61</f>
        <v>0</v>
      </c>
      <c r="I57" s="905"/>
      <c r="J57" s="905"/>
      <c r="K57" s="906">
        <f>K58+K59+K60+K61</f>
        <v>27672</v>
      </c>
      <c r="L57" s="906">
        <f>L58+L59+L60+L61</f>
        <v>0</v>
      </c>
      <c r="M57" s="905">
        <f aca="true" t="shared" si="13" ref="G57:T57">M58+M59+M60+M61</f>
        <v>27672</v>
      </c>
      <c r="N57" s="918">
        <f t="shared" si="13"/>
        <v>0</v>
      </c>
      <c r="O57" s="906"/>
      <c r="P57" s="906"/>
      <c r="Q57" s="907"/>
      <c r="R57" s="905"/>
      <c r="S57" s="905"/>
      <c r="T57" s="905"/>
      <c r="W57" s="381" t="s">
        <v>314</v>
      </c>
    </row>
    <row r="58" spans="1:23" ht="16.5" thickBot="1" thickTop="1">
      <c r="A58" s="457"/>
      <c r="B58" s="458" t="s">
        <v>253</v>
      </c>
      <c r="C58" s="459" t="s">
        <v>254</v>
      </c>
      <c r="D58" s="460" t="s">
        <v>77</v>
      </c>
      <c r="E58" s="438" t="s">
        <v>30</v>
      </c>
      <c r="F58" s="438">
        <v>72</v>
      </c>
      <c r="G58" s="436">
        <v>0</v>
      </c>
      <c r="H58" s="436"/>
      <c r="I58" s="436"/>
      <c r="J58" s="436"/>
      <c r="K58" s="738">
        <v>0</v>
      </c>
      <c r="L58" s="738">
        <v>0</v>
      </c>
      <c r="M58" s="729">
        <v>0</v>
      </c>
      <c r="N58" s="436">
        <v>0</v>
      </c>
      <c r="O58" s="738"/>
      <c r="P58" s="738"/>
      <c r="Q58" s="729"/>
      <c r="R58" s="436"/>
      <c r="S58" s="436"/>
      <c r="T58" s="709"/>
      <c r="W58" s="381"/>
    </row>
    <row r="59" spans="1:23" ht="16.5" thickBot="1" thickTop="1">
      <c r="A59" s="457"/>
      <c r="B59" s="458" t="s">
        <v>253</v>
      </c>
      <c r="C59" s="459" t="s">
        <v>254</v>
      </c>
      <c r="D59" s="460" t="s">
        <v>78</v>
      </c>
      <c r="E59" s="438" t="s">
        <v>81</v>
      </c>
      <c r="F59" s="438">
        <v>72</v>
      </c>
      <c r="G59" s="436">
        <v>0</v>
      </c>
      <c r="H59" s="436"/>
      <c r="I59" s="436"/>
      <c r="J59" s="436"/>
      <c r="K59" s="738">
        <v>0</v>
      </c>
      <c r="L59" s="738">
        <v>0</v>
      </c>
      <c r="M59" s="729">
        <v>0</v>
      </c>
      <c r="N59" s="436">
        <v>0</v>
      </c>
      <c r="O59" s="738"/>
      <c r="P59" s="738"/>
      <c r="Q59" s="729"/>
      <c r="R59" s="436"/>
      <c r="S59" s="436"/>
      <c r="T59" s="709"/>
      <c r="W59" s="381"/>
    </row>
    <row r="60" spans="1:23" ht="16.5" thickBot="1" thickTop="1">
      <c r="A60" s="457"/>
      <c r="B60" s="458" t="s">
        <v>253</v>
      </c>
      <c r="C60" s="459" t="s">
        <v>254</v>
      </c>
      <c r="D60" s="460" t="s">
        <v>79</v>
      </c>
      <c r="E60" s="438" t="s">
        <v>82</v>
      </c>
      <c r="F60" s="438">
        <v>72</v>
      </c>
      <c r="G60" s="436">
        <v>8076</v>
      </c>
      <c r="H60" s="436"/>
      <c r="I60" s="436"/>
      <c r="J60" s="436"/>
      <c r="K60" s="738">
        <v>8672</v>
      </c>
      <c r="L60" s="738">
        <v>0</v>
      </c>
      <c r="M60" s="729">
        <v>7820</v>
      </c>
      <c r="N60" s="436">
        <v>0</v>
      </c>
      <c r="O60" s="738"/>
      <c r="P60" s="738"/>
      <c r="Q60" s="729"/>
      <c r="R60" s="436"/>
      <c r="S60" s="436"/>
      <c r="T60" s="709"/>
      <c r="W60" s="381" t="s">
        <v>314</v>
      </c>
    </row>
    <row r="61" spans="1:23" ht="16.5" thickBot="1" thickTop="1">
      <c r="A61" s="457"/>
      <c r="B61" s="458" t="s">
        <v>253</v>
      </c>
      <c r="C61" s="459" t="s">
        <v>254</v>
      </c>
      <c r="D61" s="460" t="s">
        <v>80</v>
      </c>
      <c r="E61" s="438" t="s">
        <v>112</v>
      </c>
      <c r="F61" s="490">
        <v>72</v>
      </c>
      <c r="G61" s="436">
        <v>0</v>
      </c>
      <c r="H61" s="436"/>
      <c r="I61" s="436"/>
      <c r="J61" s="436"/>
      <c r="K61" s="738">
        <v>19000</v>
      </c>
      <c r="L61" s="738">
        <v>0</v>
      </c>
      <c r="M61" s="729">
        <v>19852</v>
      </c>
      <c r="N61" s="436">
        <v>0</v>
      </c>
      <c r="O61" s="738"/>
      <c r="P61" s="738"/>
      <c r="Q61" s="729"/>
      <c r="R61" s="436"/>
      <c r="S61" s="436"/>
      <c r="T61" s="709"/>
      <c r="W61" s="381"/>
    </row>
    <row r="62" spans="1:23" ht="16.5" thickBot="1" thickTop="1">
      <c r="A62" s="457"/>
      <c r="B62" s="465">
        <v>4</v>
      </c>
      <c r="C62" s="466" t="s">
        <v>109</v>
      </c>
      <c r="D62" s="467"/>
      <c r="E62" s="467"/>
      <c r="F62" s="467"/>
      <c r="G62" s="711">
        <f>G63+G65</f>
        <v>1742</v>
      </c>
      <c r="H62" s="711">
        <f>H63+H65</f>
        <v>0</v>
      </c>
      <c r="I62" s="711"/>
      <c r="J62" s="711"/>
      <c r="K62" s="426">
        <f>K63+K65</f>
        <v>1180</v>
      </c>
      <c r="L62" s="426">
        <f>L63+L65</f>
        <v>0</v>
      </c>
      <c r="M62" s="731">
        <f aca="true" t="shared" si="14" ref="G62:N62">M63+M65</f>
        <v>1183</v>
      </c>
      <c r="N62" s="711">
        <f t="shared" si="14"/>
        <v>0</v>
      </c>
      <c r="O62" s="426"/>
      <c r="P62" s="426"/>
      <c r="Q62" s="731"/>
      <c r="R62" s="711"/>
      <c r="S62" s="711"/>
      <c r="T62" s="712"/>
      <c r="W62" s="381"/>
    </row>
    <row r="63" spans="1:23" ht="16.5" thickBot="1" thickTop="1">
      <c r="A63" s="457"/>
      <c r="B63" s="461"/>
      <c r="C63" s="462" t="s">
        <v>315</v>
      </c>
      <c r="D63" s="463" t="s">
        <v>110</v>
      </c>
      <c r="E63" s="464"/>
      <c r="F63" s="464"/>
      <c r="G63" s="707">
        <f aca="true" t="shared" si="15" ref="G63:T63">G64</f>
        <v>1476</v>
      </c>
      <c r="H63" s="707">
        <f t="shared" si="15"/>
        <v>0</v>
      </c>
      <c r="I63" s="707"/>
      <c r="J63" s="707"/>
      <c r="K63" s="431">
        <f t="shared" si="15"/>
        <v>1097</v>
      </c>
      <c r="L63" s="431">
        <f t="shared" si="15"/>
        <v>0</v>
      </c>
      <c r="M63" s="728">
        <f t="shared" si="15"/>
        <v>1100</v>
      </c>
      <c r="N63" s="707">
        <f t="shared" si="15"/>
        <v>0</v>
      </c>
      <c r="O63" s="431"/>
      <c r="P63" s="431"/>
      <c r="Q63" s="728"/>
      <c r="R63" s="707"/>
      <c r="S63" s="707"/>
      <c r="T63" s="708"/>
      <c r="W63" s="381"/>
    </row>
    <row r="64" spans="1:23" ht="16.5" thickBot="1" thickTop="1">
      <c r="A64" s="457"/>
      <c r="B64" s="458"/>
      <c r="C64" s="459"/>
      <c r="D64" s="460" t="s">
        <v>79</v>
      </c>
      <c r="E64" s="438" t="s">
        <v>82</v>
      </c>
      <c r="F64" s="491">
        <v>111</v>
      </c>
      <c r="G64" s="436">
        <v>1476</v>
      </c>
      <c r="H64" s="436"/>
      <c r="I64" s="436"/>
      <c r="J64" s="436"/>
      <c r="K64" s="738">
        <v>1097</v>
      </c>
      <c r="L64" s="738">
        <v>0</v>
      </c>
      <c r="M64" s="729">
        <v>1100</v>
      </c>
      <c r="N64" s="904">
        <v>0</v>
      </c>
      <c r="O64" s="738"/>
      <c r="P64" s="738"/>
      <c r="Q64" s="729"/>
      <c r="R64" s="436"/>
      <c r="S64" s="436"/>
      <c r="T64" s="709"/>
      <c r="W64" s="381"/>
    </row>
    <row r="65" spans="1:23" ht="16.5" thickBot="1" thickTop="1">
      <c r="A65" s="457"/>
      <c r="B65" s="461"/>
      <c r="C65" s="462" t="s">
        <v>316</v>
      </c>
      <c r="D65" s="463" t="s">
        <v>111</v>
      </c>
      <c r="E65" s="464"/>
      <c r="F65" s="464"/>
      <c r="G65" s="707">
        <f aca="true" t="shared" si="16" ref="G65:T65">G66</f>
        <v>266</v>
      </c>
      <c r="H65" s="707">
        <f t="shared" si="16"/>
        <v>0</v>
      </c>
      <c r="I65" s="707"/>
      <c r="J65" s="707"/>
      <c r="K65" s="431">
        <f t="shared" si="16"/>
        <v>83</v>
      </c>
      <c r="L65" s="431">
        <f t="shared" si="16"/>
        <v>0</v>
      </c>
      <c r="M65" s="707">
        <f t="shared" si="16"/>
        <v>83</v>
      </c>
      <c r="N65" s="903">
        <f t="shared" si="16"/>
        <v>0</v>
      </c>
      <c r="O65" s="431"/>
      <c r="P65" s="431"/>
      <c r="Q65" s="728"/>
      <c r="R65" s="707"/>
      <c r="S65" s="707"/>
      <c r="T65" s="708"/>
      <c r="W65" s="381"/>
    </row>
    <row r="66" spans="1:23" ht="16.5" thickBot="1" thickTop="1">
      <c r="A66" s="457"/>
      <c r="B66" s="458"/>
      <c r="C66" s="459"/>
      <c r="D66" s="460" t="s">
        <v>79</v>
      </c>
      <c r="E66" s="438" t="s">
        <v>112</v>
      </c>
      <c r="F66" s="491">
        <v>111</v>
      </c>
      <c r="G66" s="436">
        <v>266</v>
      </c>
      <c r="H66" s="436"/>
      <c r="I66" s="436"/>
      <c r="J66" s="436"/>
      <c r="K66" s="738">
        <v>83</v>
      </c>
      <c r="L66" s="738">
        <v>0</v>
      </c>
      <c r="M66" s="729">
        <v>83</v>
      </c>
      <c r="N66" s="904">
        <v>0</v>
      </c>
      <c r="O66" s="738"/>
      <c r="P66" s="738"/>
      <c r="Q66" s="729"/>
      <c r="R66" s="436"/>
      <c r="S66" s="436"/>
      <c r="T66" s="709"/>
      <c r="W66" s="381"/>
    </row>
    <row r="67" spans="1:23" ht="16.5" thickBot="1" thickTop="1">
      <c r="A67" s="419"/>
      <c r="B67" s="476">
        <v>5</v>
      </c>
      <c r="C67" s="477" t="s">
        <v>317</v>
      </c>
      <c r="D67" s="478"/>
      <c r="E67" s="479"/>
      <c r="F67" s="479"/>
      <c r="G67" s="715">
        <f aca="true" t="shared" si="17" ref="G67:T67">G68</f>
        <v>11395</v>
      </c>
      <c r="H67" s="715">
        <f t="shared" si="17"/>
        <v>0</v>
      </c>
      <c r="I67" s="715"/>
      <c r="J67" s="715"/>
      <c r="K67" s="480">
        <f t="shared" si="17"/>
        <v>18206</v>
      </c>
      <c r="L67" s="480">
        <f t="shared" si="17"/>
        <v>0</v>
      </c>
      <c r="M67" s="715">
        <f t="shared" si="17"/>
        <v>21260</v>
      </c>
      <c r="N67" s="912">
        <f t="shared" si="17"/>
        <v>0</v>
      </c>
      <c r="O67" s="480"/>
      <c r="P67" s="480"/>
      <c r="Q67" s="733"/>
      <c r="R67" s="715"/>
      <c r="S67" s="715"/>
      <c r="T67" s="716"/>
      <c r="W67" s="381"/>
    </row>
    <row r="68" spans="1:23" ht="16.5" thickBot="1" thickTop="1">
      <c r="A68" s="447"/>
      <c r="B68" s="427"/>
      <c r="C68" s="428" t="s">
        <v>318</v>
      </c>
      <c r="D68" s="429" t="s">
        <v>317</v>
      </c>
      <c r="E68" s="475"/>
      <c r="F68" s="430"/>
      <c r="G68" s="707">
        <f>G69+G73</f>
        <v>11395</v>
      </c>
      <c r="H68" s="707">
        <f>H69+H73</f>
        <v>0</v>
      </c>
      <c r="I68" s="707"/>
      <c r="J68" s="707"/>
      <c r="K68" s="431">
        <f>K69+K73</f>
        <v>18206</v>
      </c>
      <c r="L68" s="431">
        <f>L69+L73</f>
        <v>0</v>
      </c>
      <c r="M68" s="707">
        <f aca="true" t="shared" si="18" ref="G68:T68">M69+M73</f>
        <v>21260</v>
      </c>
      <c r="N68" s="903">
        <f t="shared" si="18"/>
        <v>0</v>
      </c>
      <c r="O68" s="431"/>
      <c r="P68" s="431"/>
      <c r="Q68" s="728"/>
      <c r="R68" s="707"/>
      <c r="S68" s="707"/>
      <c r="T68" s="708"/>
      <c r="W68" s="381"/>
    </row>
    <row r="69" spans="1:23" ht="16.5" thickBot="1" thickTop="1">
      <c r="A69" s="419"/>
      <c r="B69" s="448"/>
      <c r="C69" s="449"/>
      <c r="D69" s="450"/>
      <c r="E69" s="451" t="s">
        <v>281</v>
      </c>
      <c r="F69" s="451"/>
      <c r="G69" s="713">
        <f>G70+G71+G72</f>
        <v>9396</v>
      </c>
      <c r="H69" s="713">
        <f>H70+H71+H72</f>
        <v>0</v>
      </c>
      <c r="I69" s="713"/>
      <c r="J69" s="713"/>
      <c r="K69" s="452">
        <f>K70+K71+K72</f>
        <v>16506</v>
      </c>
      <c r="L69" s="452">
        <f>L70+L71+L72</f>
        <v>0</v>
      </c>
      <c r="M69" s="713">
        <f aca="true" t="shared" si="19" ref="G69:T69">M70+M71+M72</f>
        <v>19560</v>
      </c>
      <c r="N69" s="913">
        <f t="shared" si="19"/>
        <v>0</v>
      </c>
      <c r="O69" s="452"/>
      <c r="P69" s="452"/>
      <c r="Q69" s="732"/>
      <c r="R69" s="713"/>
      <c r="S69" s="713"/>
      <c r="T69" s="714"/>
      <c r="W69" s="381"/>
    </row>
    <row r="70" spans="1:23" ht="16.5" thickBot="1" thickTop="1">
      <c r="A70" s="419"/>
      <c r="B70" s="432" t="s">
        <v>250</v>
      </c>
      <c r="C70" s="433" t="s">
        <v>251</v>
      </c>
      <c r="D70" s="434" t="s">
        <v>77</v>
      </c>
      <c r="E70" s="435" t="s">
        <v>30</v>
      </c>
      <c r="F70" s="445">
        <v>41</v>
      </c>
      <c r="G70" s="436">
        <v>5733</v>
      </c>
      <c r="H70" s="436"/>
      <c r="I70" s="436"/>
      <c r="J70" s="436"/>
      <c r="K70" s="738">
        <v>12251</v>
      </c>
      <c r="L70" s="738">
        <v>0</v>
      </c>
      <c r="M70" s="729">
        <v>13570</v>
      </c>
      <c r="N70" s="904">
        <v>0</v>
      </c>
      <c r="O70" s="738"/>
      <c r="P70" s="738"/>
      <c r="Q70" s="729"/>
      <c r="R70" s="436"/>
      <c r="S70" s="436"/>
      <c r="T70" s="709"/>
      <c r="W70" s="381"/>
    </row>
    <row r="71" spans="1:23" ht="16.5" thickBot="1" thickTop="1">
      <c r="A71" s="419"/>
      <c r="B71" s="432" t="s">
        <v>250</v>
      </c>
      <c r="C71" s="433" t="s">
        <v>251</v>
      </c>
      <c r="D71" s="434" t="s">
        <v>78</v>
      </c>
      <c r="E71" s="435" t="s">
        <v>81</v>
      </c>
      <c r="F71" s="435">
        <v>41</v>
      </c>
      <c r="G71" s="436">
        <v>3131</v>
      </c>
      <c r="H71" s="436"/>
      <c r="I71" s="436"/>
      <c r="J71" s="436"/>
      <c r="K71" s="738">
        <v>3649</v>
      </c>
      <c r="L71" s="738">
        <v>0</v>
      </c>
      <c r="M71" s="729">
        <v>5510</v>
      </c>
      <c r="N71" s="904">
        <v>0</v>
      </c>
      <c r="O71" s="738"/>
      <c r="P71" s="738"/>
      <c r="Q71" s="729"/>
      <c r="R71" s="436"/>
      <c r="S71" s="436"/>
      <c r="T71" s="709"/>
      <c r="W71" s="381"/>
    </row>
    <row r="72" spans="1:23" ht="16.5" thickBot="1" thickTop="1">
      <c r="A72" s="457"/>
      <c r="B72" s="432" t="s">
        <v>250</v>
      </c>
      <c r="C72" s="433" t="s">
        <v>251</v>
      </c>
      <c r="D72" s="434" t="s">
        <v>79</v>
      </c>
      <c r="E72" s="435" t="s">
        <v>82</v>
      </c>
      <c r="F72" s="435">
        <v>41</v>
      </c>
      <c r="G72" s="436">
        <v>532</v>
      </c>
      <c r="H72" s="436"/>
      <c r="I72" s="436"/>
      <c r="J72" s="436"/>
      <c r="K72" s="738">
        <v>606</v>
      </c>
      <c r="L72" s="738">
        <v>0</v>
      </c>
      <c r="M72" s="729">
        <v>480</v>
      </c>
      <c r="N72" s="904">
        <v>0</v>
      </c>
      <c r="O72" s="738"/>
      <c r="P72" s="738"/>
      <c r="Q72" s="729"/>
      <c r="R72" s="436"/>
      <c r="S72" s="436"/>
      <c r="T72" s="709"/>
      <c r="W72" s="381"/>
    </row>
    <row r="73" spans="1:23" ht="16.5" thickBot="1" thickTop="1">
      <c r="A73" s="419"/>
      <c r="B73" s="1060"/>
      <c r="C73" s="908"/>
      <c r="D73" s="909"/>
      <c r="E73" s="910" t="s">
        <v>319</v>
      </c>
      <c r="F73" s="911"/>
      <c r="G73" s="915">
        <f>G74+G75</f>
        <v>1999</v>
      </c>
      <c r="H73" s="915">
        <f>H74+H75</f>
        <v>0</v>
      </c>
      <c r="I73" s="915"/>
      <c r="J73" s="915"/>
      <c r="K73" s="906">
        <f>K74+K75</f>
        <v>1700</v>
      </c>
      <c r="L73" s="906">
        <f>L74+L75</f>
        <v>0</v>
      </c>
      <c r="M73" s="915">
        <f aca="true" t="shared" si="20" ref="H73:T73">M74+M75</f>
        <v>1700</v>
      </c>
      <c r="N73" s="916">
        <f t="shared" si="20"/>
        <v>0</v>
      </c>
      <c r="O73" s="906"/>
      <c r="P73" s="906"/>
      <c r="Q73" s="917"/>
      <c r="R73" s="917"/>
      <c r="S73" s="917"/>
      <c r="T73" s="917"/>
      <c r="W73" s="381" t="s">
        <v>320</v>
      </c>
    </row>
    <row r="74" spans="1:23" ht="16.5" thickBot="1" thickTop="1">
      <c r="A74" s="419"/>
      <c r="B74" s="432" t="s">
        <v>250</v>
      </c>
      <c r="C74" s="433" t="s">
        <v>251</v>
      </c>
      <c r="D74" s="434" t="s">
        <v>79</v>
      </c>
      <c r="E74" s="435" t="s">
        <v>82</v>
      </c>
      <c r="F74" s="435">
        <v>72</v>
      </c>
      <c r="G74" s="436">
        <v>1670</v>
      </c>
      <c r="H74" s="436"/>
      <c r="I74" s="436"/>
      <c r="J74" s="436"/>
      <c r="K74" s="738">
        <v>1700</v>
      </c>
      <c r="L74" s="738">
        <v>0</v>
      </c>
      <c r="M74" s="436">
        <v>1700</v>
      </c>
      <c r="N74" s="904">
        <v>0</v>
      </c>
      <c r="O74" s="738"/>
      <c r="P74" s="738"/>
      <c r="Q74" s="729"/>
      <c r="R74" s="436"/>
      <c r="S74" s="436"/>
      <c r="T74" s="709"/>
      <c r="W74" s="381"/>
    </row>
    <row r="75" spans="1:23" ht="16.5" thickBot="1" thickTop="1">
      <c r="A75" s="1059"/>
      <c r="B75" s="432"/>
      <c r="C75" s="433"/>
      <c r="D75" s="434" t="s">
        <v>79</v>
      </c>
      <c r="E75" s="435" t="s">
        <v>175</v>
      </c>
      <c r="F75" s="435" t="s">
        <v>355</v>
      </c>
      <c r="G75" s="717">
        <v>329</v>
      </c>
      <c r="H75" s="717">
        <v>0</v>
      </c>
      <c r="I75" s="717"/>
      <c r="J75" s="717"/>
      <c r="K75" s="738">
        <v>0</v>
      </c>
      <c r="L75" s="738">
        <v>0</v>
      </c>
      <c r="M75" s="717">
        <v>0</v>
      </c>
      <c r="N75" s="914">
        <v>0</v>
      </c>
      <c r="O75" s="738"/>
      <c r="P75" s="738"/>
      <c r="Q75" s="734"/>
      <c r="R75" s="717"/>
      <c r="S75" s="717"/>
      <c r="T75" s="718"/>
      <c r="W75" s="381"/>
    </row>
    <row r="76" ht="13.5" thickTop="1"/>
  </sheetData>
  <sheetProtection/>
  <mergeCells count="1">
    <mergeCell ref="M3:N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zoomScalePageLayoutView="0" workbookViewId="0" topLeftCell="A5">
      <selection activeCell="E39" sqref="E39"/>
    </sheetView>
  </sheetViews>
  <sheetFormatPr defaultColWidth="9.140625" defaultRowHeight="12.75"/>
  <cols>
    <col min="1" max="1" width="4.7109375" style="0" customWidth="1"/>
    <col min="2" max="2" width="4.00390625" style="0" customWidth="1"/>
    <col min="3" max="3" width="7.57421875" style="0" customWidth="1"/>
    <col min="4" max="4" width="5.140625" style="0" customWidth="1"/>
    <col min="5" max="5" width="30.8515625" style="0" customWidth="1"/>
    <col min="6" max="7" width="11.421875" style="0" customWidth="1"/>
    <col min="8" max="8" width="9.28125" style="0" customWidth="1"/>
    <col min="9" max="9" width="12.57421875" style="0" customWidth="1"/>
    <col min="10" max="10" width="10.421875" style="0" customWidth="1"/>
    <col min="11" max="11" width="11.421875" style="0" customWidth="1"/>
    <col min="12" max="12" width="9.28125" style="0" customWidth="1"/>
    <col min="13" max="13" width="11.8515625" style="0" customWidth="1"/>
    <col min="14" max="14" width="9.28125" style="0" customWidth="1"/>
    <col min="15" max="15" width="11.7109375" style="0" customWidth="1"/>
    <col min="16" max="16" width="11.57421875" style="0" customWidth="1"/>
    <col min="17" max="17" width="12.00390625" style="0" customWidth="1"/>
    <col min="18" max="18" width="9.57421875" style="0" bestFit="1" customWidth="1"/>
    <col min="19" max="19" width="11.28125" style="0" customWidth="1"/>
  </cols>
  <sheetData>
    <row r="1" spans="1:20" ht="17.25" thickBot="1" thickTop="1">
      <c r="A1" s="177"/>
      <c r="B1" s="178"/>
      <c r="C1" s="178" t="s">
        <v>216</v>
      </c>
      <c r="D1" s="178"/>
      <c r="E1" s="178"/>
      <c r="F1" s="178"/>
      <c r="G1" s="179">
        <f>'Program 1'!G9+'Program 2'!G8+'Program 3'!G8+'Program 4'!G7+'Program 5'!G8+'Program 6'!G7+'Program 7'!G7</f>
        <v>351053</v>
      </c>
      <c r="H1" s="179">
        <f>'Program 1'!H9+'Program 2'!H8+'Program 3'!H8+'Program 4'!H7+'Program 5'!H8+'Program 6'!H7+'Program 7'!H7</f>
        <v>361741</v>
      </c>
      <c r="I1" s="179">
        <f>'Program 1'!I9+'Program 2'!I8+'Program 3'!I8+'Program 4'!I7+'Program 5'!I8+'Program 6'!I7+'Program 7'!I7</f>
        <v>0</v>
      </c>
      <c r="J1" s="179">
        <f>'Program 1'!J9+'Program 2'!J8+'Program 3'!J8+'Program 4'!J7+'Program 5'!J8+'Program 6'!J7+'Program 7'!J7</f>
        <v>0</v>
      </c>
      <c r="K1" s="179">
        <f>'Program 1'!K9+'Program 2'!K8+'Program 3'!K8+'Program 4'!K7+'Program 5'!K8+'Program 6'!K7+'Program 7'!K7</f>
        <v>627017</v>
      </c>
      <c r="L1" s="179">
        <f>'Program 1'!L9+'Program 2'!L8+'Program 3'!L8+'Program 4'!L7+'Program 5'!L8+'Program 6'!L7+'Program 7'!L7</f>
        <v>43704</v>
      </c>
      <c r="M1" s="179">
        <f>'Program 1'!M9+'Program 2'!M8+'Program 3'!M8+'Program 4'!M7+'Program 5'!M8+'Program 6'!M7+'Program 7'!M7</f>
        <v>521106</v>
      </c>
      <c r="N1" s="179">
        <f>'Program 1'!N9+'Program 2'!N8+'Program 3'!N8+'Program 4'!N7+'Program 5'!N8+'Program 6'!N7+'Program 7'!N7</f>
        <v>964001</v>
      </c>
      <c r="O1" s="179">
        <f>'Program 1'!O9+'Program 2'!O8+'Program 3'!O8+'Program 4'!O7+'Program 5'!O8+'Program 6'!O7+'Program 7'!O7</f>
        <v>627017</v>
      </c>
      <c r="P1" s="179">
        <f>'Program 1'!P9+'Program 2'!P8+'Program 3'!P8+'Program 4'!P7+'Program 5'!P8+'Program 6'!P7+'Program 7'!P7</f>
        <v>43704</v>
      </c>
      <c r="Q1" s="179">
        <f>'Program 1'!Q9+'Program 2'!Q8+'Program 3'!Q8+'Program 4'!Q7+'Program 5'!Q8+'Program 6'!Q7+'Program 7'!Q7</f>
        <v>277105</v>
      </c>
      <c r="R1" s="179">
        <f>'Program 1'!R9+'Program 2'!R8+'Program 3'!R8+'Program 4'!R7+'Program 5'!R8+'Program 6'!R7+'Program 7'!R7</f>
        <v>0</v>
      </c>
      <c r="S1" s="179">
        <f>'Program 1'!S9+'Program 2'!S8+'Program 3'!S8+'Program 4'!S7+'Program 5'!S8+'Program 6'!S7+'Program 7'!S7</f>
        <v>276657</v>
      </c>
      <c r="T1" s="179">
        <f>'Program 1'!T9+'Program 2'!T8+'Program 3'!T8+'Program 4'!T7+'Program 5'!T8+'Program 6'!T7+'Program 7'!T7</f>
        <v>0</v>
      </c>
    </row>
    <row r="2" spans="1:20" ht="17.25" thickBot="1" thickTop="1">
      <c r="A2" s="177"/>
      <c r="B2" s="178"/>
      <c r="C2" s="178" t="s">
        <v>217</v>
      </c>
      <c r="D2" s="178"/>
      <c r="E2" s="178"/>
      <c r="F2" s="178"/>
      <c r="G2" s="179">
        <f>'Program 8'!G8</f>
        <v>737024</v>
      </c>
      <c r="H2" s="179">
        <f>'Program 8'!H8</f>
        <v>0</v>
      </c>
      <c r="I2" s="179">
        <f>'Program 8'!I8</f>
        <v>0</v>
      </c>
      <c r="J2" s="179">
        <f>'Program 8'!J8</f>
        <v>0</v>
      </c>
      <c r="K2" s="179">
        <f>'Program 8'!K8</f>
        <v>793396</v>
      </c>
      <c r="L2" s="179">
        <f>'Program 8'!L8</f>
        <v>0</v>
      </c>
      <c r="M2" s="179">
        <f>'Program 8'!K8</f>
        <v>793396</v>
      </c>
      <c r="N2" s="179">
        <f>'Program 8'!L8</f>
        <v>0</v>
      </c>
      <c r="O2" s="179">
        <f>'Program 8'!O8</f>
        <v>0</v>
      </c>
      <c r="P2" s="179">
        <f>'Program 8'!P8</f>
        <v>0</v>
      </c>
      <c r="Q2" s="179">
        <f>'Program 8'!Q8</f>
        <v>0</v>
      </c>
      <c r="R2" s="179">
        <f>'[1]Program 8'!R8</f>
        <v>0</v>
      </c>
      <c r="S2" s="179">
        <f>'Program 8'!S8</f>
        <v>0</v>
      </c>
      <c r="T2" s="179">
        <f>'Program 1'!T9+'Program 2'!T8+'Program 3'!T8+'Program 4'!T7+'Program 5'!T8+'Program 6'!T7+'Program 7'!T7</f>
        <v>0</v>
      </c>
    </row>
    <row r="3" spans="1:20" ht="17.25" thickBot="1" thickTop="1">
      <c r="A3" s="86"/>
      <c r="B3" s="87"/>
      <c r="C3" s="87" t="s">
        <v>256</v>
      </c>
      <c r="D3" s="87"/>
      <c r="E3" s="87"/>
      <c r="F3" s="87"/>
      <c r="G3" s="92">
        <f>G1+G2</f>
        <v>1088077</v>
      </c>
      <c r="H3" s="92">
        <f aca="true" t="shared" si="0" ref="H3:P3">H1+H2</f>
        <v>361741</v>
      </c>
      <c r="I3" s="92">
        <f>I1+I2</f>
        <v>0</v>
      </c>
      <c r="J3" s="92">
        <f t="shared" si="0"/>
        <v>0</v>
      </c>
      <c r="K3" s="92">
        <f>K1+K2</f>
        <v>1420413</v>
      </c>
      <c r="L3" s="92">
        <f t="shared" si="0"/>
        <v>43704</v>
      </c>
      <c r="M3" s="92">
        <f>M1+M2</f>
        <v>1314502</v>
      </c>
      <c r="N3" s="92">
        <f t="shared" si="0"/>
        <v>964001</v>
      </c>
      <c r="O3" s="92">
        <f>O1+O2</f>
        <v>627017</v>
      </c>
      <c r="P3" s="92">
        <f t="shared" si="0"/>
        <v>43704</v>
      </c>
      <c r="Q3" s="92">
        <f>Q1+Q2</f>
        <v>277105</v>
      </c>
      <c r="R3" s="92">
        <f>R1+R2</f>
        <v>0</v>
      </c>
      <c r="S3" s="92">
        <f>S1+S2</f>
        <v>276657</v>
      </c>
      <c r="T3" s="92">
        <f>T1+T2</f>
        <v>0</v>
      </c>
    </row>
    <row r="4" spans="7:17" ht="13.5" thickTop="1">
      <c r="G4" s="98"/>
      <c r="K4" s="98"/>
      <c r="O4" s="98"/>
      <c r="Q4" s="98"/>
    </row>
    <row r="5" spans="11:17" ht="12.75">
      <c r="K5" s="98"/>
      <c r="O5" s="98"/>
      <c r="Q5" s="98"/>
    </row>
    <row r="6" spans="7:17" ht="13.5" thickBot="1">
      <c r="G6" s="98"/>
      <c r="K6" s="98"/>
      <c r="O6" s="98"/>
      <c r="Q6" s="98"/>
    </row>
    <row r="7" spans="1:20" ht="14.25" thickBot="1" thickTop="1">
      <c r="A7" s="39"/>
      <c r="B7" s="42"/>
      <c r="C7" s="42"/>
      <c r="D7" s="42"/>
      <c r="E7" s="38"/>
      <c r="F7" s="38"/>
      <c r="G7" s="181" t="s">
        <v>293</v>
      </c>
      <c r="H7" s="24"/>
      <c r="I7" s="23" t="s">
        <v>332</v>
      </c>
      <c r="J7" s="24"/>
      <c r="K7" s="23" t="s">
        <v>333</v>
      </c>
      <c r="L7" s="24"/>
      <c r="M7" s="139" t="s">
        <v>334</v>
      </c>
      <c r="N7" s="139"/>
      <c r="O7" s="287" t="s">
        <v>335</v>
      </c>
      <c r="P7" s="288"/>
      <c r="Q7" s="139" t="s">
        <v>325</v>
      </c>
      <c r="R7" s="24"/>
      <c r="S7" s="23" t="s">
        <v>336</v>
      </c>
      <c r="T7" s="24"/>
    </row>
    <row r="8" spans="1:20" ht="26.25" thickTop="1">
      <c r="A8" s="302"/>
      <c r="B8" s="40"/>
      <c r="C8" s="41"/>
      <c r="D8" s="11"/>
      <c r="E8" s="34"/>
      <c r="F8" s="154"/>
      <c r="G8" s="182" t="s">
        <v>15</v>
      </c>
      <c r="H8" s="5" t="s">
        <v>14</v>
      </c>
      <c r="I8" s="6" t="s">
        <v>15</v>
      </c>
      <c r="J8" s="5" t="s">
        <v>14</v>
      </c>
      <c r="K8" s="6" t="s">
        <v>15</v>
      </c>
      <c r="L8" s="95" t="s">
        <v>14</v>
      </c>
      <c r="M8" s="6" t="s">
        <v>15</v>
      </c>
      <c r="N8" s="162" t="s">
        <v>14</v>
      </c>
      <c r="O8" s="289" t="s">
        <v>15</v>
      </c>
      <c r="P8" s="290" t="s">
        <v>14</v>
      </c>
      <c r="Q8" s="632" t="s">
        <v>15</v>
      </c>
      <c r="R8" s="633" t="s">
        <v>14</v>
      </c>
      <c r="S8" s="634" t="s">
        <v>15</v>
      </c>
      <c r="T8" s="633" t="s">
        <v>14</v>
      </c>
    </row>
    <row r="9" spans="1:20" ht="13.5" thickBot="1">
      <c r="A9" s="303"/>
      <c r="B9" s="18" t="s">
        <v>18</v>
      </c>
      <c r="C9" s="19" t="s">
        <v>12</v>
      </c>
      <c r="D9" s="25" t="s">
        <v>13</v>
      </c>
      <c r="E9" s="37"/>
      <c r="F9" s="155"/>
      <c r="G9" s="183"/>
      <c r="H9" s="8"/>
      <c r="I9" s="9"/>
      <c r="J9" s="8"/>
      <c r="K9" s="9"/>
      <c r="L9" s="8"/>
      <c r="M9" s="9"/>
      <c r="N9" s="163"/>
      <c r="O9" s="291"/>
      <c r="P9" s="280"/>
      <c r="Q9" s="635"/>
      <c r="R9" s="636"/>
      <c r="S9" s="637"/>
      <c r="T9" s="636"/>
    </row>
    <row r="10" spans="1:20" ht="14.25" thickBot="1" thickTop="1">
      <c r="A10" s="302"/>
      <c r="B10" s="12" t="s">
        <v>19</v>
      </c>
      <c r="C10" s="13" t="s">
        <v>17</v>
      </c>
      <c r="D10" s="11"/>
      <c r="E10" s="33" t="s">
        <v>10</v>
      </c>
      <c r="F10" s="156"/>
      <c r="G10" s="183"/>
      <c r="H10" s="8"/>
      <c r="I10" s="9"/>
      <c r="J10" s="8"/>
      <c r="K10" s="9"/>
      <c r="L10" s="8"/>
      <c r="M10" s="9"/>
      <c r="N10" s="163"/>
      <c r="O10" s="291"/>
      <c r="P10" s="280"/>
      <c r="Q10" s="635"/>
      <c r="R10" s="636"/>
      <c r="S10" s="637"/>
      <c r="T10" s="636"/>
    </row>
    <row r="11" spans="1:20" ht="14.25" thickBot="1" thickTop="1">
      <c r="A11" s="302"/>
      <c r="B11" s="12"/>
      <c r="C11" s="13"/>
      <c r="D11" s="11"/>
      <c r="E11" s="33"/>
      <c r="F11" s="156" t="s">
        <v>212</v>
      </c>
      <c r="G11" s="109"/>
      <c r="H11" s="109"/>
      <c r="I11" s="109"/>
      <c r="J11" s="109"/>
      <c r="K11" s="109"/>
      <c r="L11" s="126"/>
      <c r="M11" s="109"/>
      <c r="N11" s="109"/>
      <c r="O11" s="256"/>
      <c r="P11" s="257"/>
      <c r="Q11" s="109"/>
      <c r="R11" s="109"/>
      <c r="S11" s="109"/>
      <c r="T11" s="109"/>
    </row>
    <row r="12" spans="1:20" ht="14.25" thickBot="1" thickTop="1">
      <c r="A12" s="101"/>
      <c r="B12" s="110" t="s">
        <v>198</v>
      </c>
      <c r="C12" s="111"/>
      <c r="D12" s="102"/>
      <c r="E12" s="102"/>
      <c r="F12" s="102"/>
      <c r="G12" s="112"/>
      <c r="H12" s="112"/>
      <c r="I12" s="112"/>
      <c r="J12" s="112"/>
      <c r="K12" s="112"/>
      <c r="L12" s="166"/>
      <c r="M12" s="112"/>
      <c r="N12" s="112"/>
      <c r="O12" s="171"/>
      <c r="P12" s="112"/>
      <c r="Q12" s="112"/>
      <c r="R12" s="112"/>
      <c r="S12" s="112"/>
      <c r="T12" s="112"/>
    </row>
    <row r="13" spans="1:20" ht="14.25" thickBot="1" thickTop="1">
      <c r="A13" s="47">
        <v>1</v>
      </c>
      <c r="B13" s="113"/>
      <c r="C13" s="114"/>
      <c r="D13" s="66"/>
      <c r="E13" s="66"/>
      <c r="F13" s="66"/>
      <c r="G13" s="115">
        <f aca="true" t="shared" si="1" ref="G13:T15">G14</f>
        <v>13572</v>
      </c>
      <c r="H13" s="115">
        <f t="shared" si="1"/>
        <v>0</v>
      </c>
      <c r="I13" s="115">
        <f t="shared" si="1"/>
        <v>0</v>
      </c>
      <c r="J13" s="115">
        <f t="shared" si="1"/>
        <v>0</v>
      </c>
      <c r="K13" s="115">
        <f t="shared" si="1"/>
        <v>0</v>
      </c>
      <c r="L13" s="167">
        <f t="shared" si="1"/>
        <v>0</v>
      </c>
      <c r="M13" s="115">
        <f t="shared" si="1"/>
        <v>0</v>
      </c>
      <c r="N13" s="115">
        <f t="shared" si="1"/>
        <v>0</v>
      </c>
      <c r="O13" s="172">
        <f t="shared" si="1"/>
        <v>100008</v>
      </c>
      <c r="P13" s="115">
        <f t="shared" si="1"/>
        <v>0</v>
      </c>
      <c r="Q13" s="115">
        <f t="shared" si="1"/>
        <v>100008</v>
      </c>
      <c r="R13" s="115">
        <f t="shared" si="1"/>
        <v>0</v>
      </c>
      <c r="S13" s="115">
        <f t="shared" si="1"/>
        <v>100008</v>
      </c>
      <c r="T13" s="115">
        <f t="shared" si="1"/>
        <v>0</v>
      </c>
    </row>
    <row r="14" spans="1:20" ht="14.25" thickBot="1" thickTop="1">
      <c r="A14" s="47">
        <v>2</v>
      </c>
      <c r="B14" s="116">
        <v>6</v>
      </c>
      <c r="C14" s="117" t="s">
        <v>3</v>
      </c>
      <c r="D14" s="69"/>
      <c r="E14" s="69"/>
      <c r="F14" s="69"/>
      <c r="G14" s="118">
        <f t="shared" si="1"/>
        <v>13572</v>
      </c>
      <c r="H14" s="118">
        <f t="shared" si="1"/>
        <v>0</v>
      </c>
      <c r="I14" s="118">
        <f t="shared" si="1"/>
        <v>0</v>
      </c>
      <c r="J14" s="118">
        <f t="shared" si="1"/>
        <v>0</v>
      </c>
      <c r="K14" s="118">
        <f t="shared" si="1"/>
        <v>0</v>
      </c>
      <c r="L14" s="168">
        <f t="shared" si="1"/>
        <v>0</v>
      </c>
      <c r="M14" s="118">
        <f t="shared" si="1"/>
        <v>0</v>
      </c>
      <c r="N14" s="118">
        <f t="shared" si="1"/>
        <v>0</v>
      </c>
      <c r="O14" s="173">
        <f t="shared" si="1"/>
        <v>100008</v>
      </c>
      <c r="P14" s="118">
        <f t="shared" si="1"/>
        <v>0</v>
      </c>
      <c r="Q14" s="118">
        <f t="shared" si="1"/>
        <v>100008</v>
      </c>
      <c r="R14" s="118">
        <f t="shared" si="1"/>
        <v>0</v>
      </c>
      <c r="S14" s="118">
        <f t="shared" si="1"/>
        <v>100008</v>
      </c>
      <c r="T14" s="118">
        <f t="shared" si="1"/>
        <v>0</v>
      </c>
    </row>
    <row r="15" spans="1:20" ht="14.25" thickBot="1" thickTop="1">
      <c r="A15" s="47">
        <v>3</v>
      </c>
      <c r="B15" s="70"/>
      <c r="C15" s="56" t="s">
        <v>63</v>
      </c>
      <c r="D15" s="58" t="s">
        <v>113</v>
      </c>
      <c r="E15" s="58"/>
      <c r="F15" s="58"/>
      <c r="G15" s="78">
        <f t="shared" si="1"/>
        <v>13572</v>
      </c>
      <c r="H15" s="78">
        <f t="shared" si="1"/>
        <v>0</v>
      </c>
      <c r="I15" s="78">
        <f t="shared" si="1"/>
        <v>0</v>
      </c>
      <c r="J15" s="78">
        <f t="shared" si="1"/>
        <v>0</v>
      </c>
      <c r="K15" s="78">
        <f t="shared" si="1"/>
        <v>0</v>
      </c>
      <c r="L15" s="164">
        <f t="shared" si="1"/>
        <v>0</v>
      </c>
      <c r="M15" s="78">
        <f t="shared" si="1"/>
        <v>0</v>
      </c>
      <c r="N15" s="78">
        <f t="shared" si="1"/>
        <v>0</v>
      </c>
      <c r="O15" s="165">
        <f t="shared" si="1"/>
        <v>100008</v>
      </c>
      <c r="P15" s="78">
        <f t="shared" si="1"/>
        <v>0</v>
      </c>
      <c r="Q15" s="78">
        <f t="shared" si="1"/>
        <v>100008</v>
      </c>
      <c r="R15" s="78">
        <f t="shared" si="1"/>
        <v>0</v>
      </c>
      <c r="S15" s="78">
        <f t="shared" si="1"/>
        <v>100008</v>
      </c>
      <c r="T15" s="78">
        <f t="shared" si="1"/>
        <v>0</v>
      </c>
    </row>
    <row r="16" spans="1:20" ht="14.25" thickBot="1" thickTop="1">
      <c r="A16" s="103">
        <v>4</v>
      </c>
      <c r="B16" s="104"/>
      <c r="C16" s="105"/>
      <c r="D16" s="93" t="s">
        <v>197</v>
      </c>
      <c r="E16" s="94" t="s">
        <v>86</v>
      </c>
      <c r="F16" s="94">
        <v>41</v>
      </c>
      <c r="G16" s="96">
        <v>13572</v>
      </c>
      <c r="H16" s="96">
        <v>0</v>
      </c>
      <c r="I16" s="96">
        <v>0</v>
      </c>
      <c r="J16" s="96">
        <v>0</v>
      </c>
      <c r="K16" s="96">
        <v>0</v>
      </c>
      <c r="L16" s="169">
        <v>0</v>
      </c>
      <c r="M16" s="96">
        <v>0</v>
      </c>
      <c r="N16" s="96">
        <v>0</v>
      </c>
      <c r="O16" s="174">
        <v>100008</v>
      </c>
      <c r="P16" s="96">
        <v>0</v>
      </c>
      <c r="Q16" s="96">
        <v>100008</v>
      </c>
      <c r="R16" s="96">
        <v>0</v>
      </c>
      <c r="S16" s="96">
        <v>100008</v>
      </c>
      <c r="T16" s="96">
        <v>0</v>
      </c>
    </row>
    <row r="17" spans="1:20" ht="16.5" thickBot="1" thickTop="1">
      <c r="A17" s="106" t="s">
        <v>194</v>
      </c>
      <c r="B17" s="119"/>
      <c r="C17" s="119"/>
      <c r="D17" s="119"/>
      <c r="E17" s="120"/>
      <c r="F17" s="120"/>
      <c r="G17" s="121">
        <f aca="true" t="shared" si="2" ref="G17:R17">G13</f>
        <v>13572</v>
      </c>
      <c r="H17" s="121">
        <f t="shared" si="2"/>
        <v>0</v>
      </c>
      <c r="I17" s="121">
        <f t="shared" si="2"/>
        <v>0</v>
      </c>
      <c r="J17" s="121">
        <f t="shared" si="2"/>
        <v>0</v>
      </c>
      <c r="K17" s="121">
        <f t="shared" si="2"/>
        <v>0</v>
      </c>
      <c r="L17" s="170">
        <f t="shared" si="2"/>
        <v>0</v>
      </c>
      <c r="M17" s="121">
        <f t="shared" si="2"/>
        <v>0</v>
      </c>
      <c r="N17" s="121">
        <f t="shared" si="2"/>
        <v>0</v>
      </c>
      <c r="O17" s="175">
        <f t="shared" si="2"/>
        <v>100008</v>
      </c>
      <c r="P17" s="121">
        <f t="shared" si="2"/>
        <v>0</v>
      </c>
      <c r="Q17" s="121">
        <f t="shared" si="2"/>
        <v>100008</v>
      </c>
      <c r="R17" s="121">
        <f t="shared" si="2"/>
        <v>0</v>
      </c>
      <c r="S17" s="121">
        <f>S13</f>
        <v>100008</v>
      </c>
      <c r="T17" s="121">
        <f>T13</f>
        <v>0</v>
      </c>
    </row>
    <row r="18" spans="2:20" ht="13.5" thickTop="1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</row>
    <row r="19" spans="2:20" ht="12.75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</row>
    <row r="20" spans="2:20" ht="13.5" thickBot="1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</row>
    <row r="21" spans="1:20" ht="14.25" thickBot="1" thickTop="1">
      <c r="A21" s="107" t="s">
        <v>15</v>
      </c>
      <c r="B21" s="122"/>
      <c r="C21" s="122"/>
      <c r="D21" s="122"/>
      <c r="E21" s="127"/>
      <c r="F21" s="150"/>
      <c r="G21" s="176">
        <f>G3</f>
        <v>1088077</v>
      </c>
      <c r="H21" s="176">
        <v>0</v>
      </c>
      <c r="I21" s="176">
        <f aca="true" t="shared" si="3" ref="I21:T21">I3</f>
        <v>0</v>
      </c>
      <c r="J21" s="176">
        <f t="shared" si="3"/>
        <v>0</v>
      </c>
      <c r="K21" s="176">
        <f t="shared" si="3"/>
        <v>1420413</v>
      </c>
      <c r="L21" s="176">
        <v>0</v>
      </c>
      <c r="M21" s="176">
        <f t="shared" si="3"/>
        <v>1314502</v>
      </c>
      <c r="N21" s="176">
        <v>0</v>
      </c>
      <c r="O21" s="176">
        <f t="shared" si="3"/>
        <v>627017</v>
      </c>
      <c r="P21" s="176">
        <v>0</v>
      </c>
      <c r="Q21" s="176">
        <f t="shared" si="3"/>
        <v>277105</v>
      </c>
      <c r="R21" s="176">
        <v>0</v>
      </c>
      <c r="S21" s="176">
        <f t="shared" si="3"/>
        <v>276657</v>
      </c>
      <c r="T21" s="176">
        <f t="shared" si="3"/>
        <v>0</v>
      </c>
    </row>
    <row r="22" spans="1:20" ht="14.25" thickBot="1" thickTop="1">
      <c r="A22" s="108" t="s">
        <v>14</v>
      </c>
      <c r="B22" s="123"/>
      <c r="C22" s="128"/>
      <c r="D22" s="122"/>
      <c r="E22" s="127"/>
      <c r="F22" s="122"/>
      <c r="G22" s="176">
        <f>H1</f>
        <v>361741</v>
      </c>
      <c r="H22" s="176"/>
      <c r="I22" s="176">
        <f>J3</f>
        <v>0</v>
      </c>
      <c r="J22" s="176">
        <v>0</v>
      </c>
      <c r="K22" s="176">
        <f>L3</f>
        <v>43704</v>
      </c>
      <c r="L22" s="176">
        <v>0</v>
      </c>
      <c r="M22" s="176">
        <f>N3</f>
        <v>964001</v>
      </c>
      <c r="N22" s="176">
        <v>0</v>
      </c>
      <c r="O22" s="176">
        <f>P3</f>
        <v>43704</v>
      </c>
      <c r="P22" s="176">
        <v>0</v>
      </c>
      <c r="Q22" s="176">
        <f>R3</f>
        <v>0</v>
      </c>
      <c r="R22" s="176">
        <v>0</v>
      </c>
      <c r="S22" s="176">
        <f>T3</f>
        <v>0</v>
      </c>
      <c r="T22" s="176">
        <f>U3</f>
        <v>0</v>
      </c>
    </row>
    <row r="23" spans="1:20" ht="14.25" thickBot="1" thickTop="1">
      <c r="A23" s="108" t="s">
        <v>195</v>
      </c>
      <c r="B23" s="123"/>
      <c r="C23" s="123"/>
      <c r="D23" s="123"/>
      <c r="E23" s="124"/>
      <c r="F23" s="123"/>
      <c r="G23" s="176">
        <f>G17</f>
        <v>13572</v>
      </c>
      <c r="H23" s="176">
        <f aca="true" t="shared" si="4" ref="H23:T23">H17</f>
        <v>0</v>
      </c>
      <c r="I23" s="176">
        <f t="shared" si="4"/>
        <v>0</v>
      </c>
      <c r="J23" s="176">
        <f t="shared" si="4"/>
        <v>0</v>
      </c>
      <c r="K23" s="176">
        <f t="shared" si="4"/>
        <v>0</v>
      </c>
      <c r="L23" s="176">
        <f t="shared" si="4"/>
        <v>0</v>
      </c>
      <c r="M23" s="176">
        <f t="shared" si="4"/>
        <v>0</v>
      </c>
      <c r="N23" s="176">
        <f t="shared" si="4"/>
        <v>0</v>
      </c>
      <c r="O23" s="176">
        <f t="shared" si="4"/>
        <v>100008</v>
      </c>
      <c r="P23" s="176">
        <f t="shared" si="4"/>
        <v>0</v>
      </c>
      <c r="Q23" s="176">
        <f t="shared" si="4"/>
        <v>100008</v>
      </c>
      <c r="R23" s="176">
        <f t="shared" si="4"/>
        <v>0</v>
      </c>
      <c r="S23" s="176">
        <f t="shared" si="4"/>
        <v>100008</v>
      </c>
      <c r="T23" s="176">
        <f t="shared" si="4"/>
        <v>0</v>
      </c>
    </row>
    <row r="24" spans="1:20" ht="16.5" thickBot="1" thickTop="1">
      <c r="A24" s="129" t="s">
        <v>196</v>
      </c>
      <c r="B24" s="130"/>
      <c r="C24" s="130"/>
      <c r="D24" s="130"/>
      <c r="E24" s="131"/>
      <c r="F24" s="151"/>
      <c r="G24" s="755">
        <f>G21+G22+G23</f>
        <v>1463390</v>
      </c>
      <c r="H24" s="755" t="s">
        <v>199</v>
      </c>
      <c r="I24" s="755">
        <f>I21+I22+I23</f>
        <v>0</v>
      </c>
      <c r="J24" s="755">
        <f>J21+J22+J23</f>
        <v>0</v>
      </c>
      <c r="K24" s="755">
        <f>K21+K22+K23</f>
        <v>1464117</v>
      </c>
      <c r="L24" s="755" t="s">
        <v>199</v>
      </c>
      <c r="M24" s="755">
        <f>M21+M22+M23</f>
        <v>2278503</v>
      </c>
      <c r="N24" s="755" t="s">
        <v>199</v>
      </c>
      <c r="O24" s="755">
        <f>O21+O22+O23</f>
        <v>770729</v>
      </c>
      <c r="P24" s="755" t="s">
        <v>199</v>
      </c>
      <c r="Q24" s="755">
        <f>Q21+Q22+Q23</f>
        <v>377113</v>
      </c>
      <c r="R24" s="755" t="s">
        <v>199</v>
      </c>
      <c r="S24" s="755">
        <f>S21+S22+S23</f>
        <v>376665</v>
      </c>
      <c r="T24" s="755" t="s">
        <v>199</v>
      </c>
    </row>
    <row r="25" ht="13.5" thickTop="1"/>
    <row r="26" spans="1:12" ht="12.75">
      <c r="A26" s="99" t="s">
        <v>385</v>
      </c>
      <c r="I26" s="144"/>
      <c r="J26" s="144"/>
      <c r="K26" s="144"/>
      <c r="L26" s="144"/>
    </row>
    <row r="27" spans="3:12" ht="12.75">
      <c r="C27" s="99" t="s">
        <v>386</v>
      </c>
      <c r="I27" s="144"/>
      <c r="J27" s="144"/>
      <c r="K27" s="144"/>
      <c r="L27" s="144"/>
    </row>
    <row r="28" spans="9:22" ht="12.75">
      <c r="I28" s="144"/>
      <c r="J28" s="144"/>
      <c r="K28" s="144"/>
      <c r="L28" s="144"/>
      <c r="R28" s="933"/>
      <c r="S28" s="933"/>
      <c r="T28" s="933"/>
      <c r="U28" s="933"/>
      <c r="V28" s="933"/>
    </row>
    <row r="29" spans="3:12" ht="12.75">
      <c r="C29" s="99" t="s">
        <v>338</v>
      </c>
      <c r="I29" s="144"/>
      <c r="J29" s="144"/>
      <c r="K29" s="144"/>
      <c r="L29" s="144"/>
    </row>
    <row r="30" ht="12.75">
      <c r="C30" s="99" t="s">
        <v>387</v>
      </c>
    </row>
    <row r="32" ht="12.75">
      <c r="A32" s="99" t="s">
        <v>384</v>
      </c>
    </row>
    <row r="33" ht="12.75">
      <c r="D33" s="99" t="s">
        <v>331</v>
      </c>
    </row>
    <row r="36" ht="12.75">
      <c r="A36" t="s">
        <v>328</v>
      </c>
    </row>
    <row r="40" ht="12.75">
      <c r="A40" t="s">
        <v>329</v>
      </c>
    </row>
    <row r="42" spans="1:12" ht="15.75">
      <c r="A42" s="258"/>
      <c r="B42" s="259"/>
      <c r="C42" s="259"/>
      <c r="D42" s="259"/>
      <c r="E42" s="259"/>
      <c r="F42" s="259"/>
      <c r="G42" s="259"/>
      <c r="H42" s="259"/>
      <c r="I42" s="259"/>
      <c r="J42" s="259"/>
      <c r="K42" s="259"/>
      <c r="L42" s="259"/>
    </row>
    <row r="43" spans="1:12" ht="15.75">
      <c r="A43" s="259"/>
      <c r="B43" s="2"/>
      <c r="C43" s="2"/>
      <c r="D43" s="2"/>
      <c r="E43" s="2"/>
      <c r="F43" s="2"/>
      <c r="G43" s="2"/>
      <c r="H43" s="2"/>
      <c r="I43" s="2"/>
      <c r="J43" s="2"/>
      <c r="K43" s="2"/>
      <c r="L43" s="259"/>
    </row>
    <row r="44" spans="1:12" ht="15.75">
      <c r="A44" s="259"/>
      <c r="B44" s="2"/>
      <c r="C44" s="2"/>
      <c r="D44" s="2"/>
      <c r="E44" s="2"/>
      <c r="F44" s="2"/>
      <c r="G44" s="2"/>
      <c r="H44" s="2"/>
      <c r="I44" s="2"/>
      <c r="J44" s="2"/>
      <c r="K44" s="2"/>
      <c r="L44" s="259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39">
      <selection activeCell="L68" sqref="L68"/>
    </sheetView>
  </sheetViews>
  <sheetFormatPr defaultColWidth="9.140625" defaultRowHeight="12.75"/>
  <cols>
    <col min="5" max="5" width="22.00390625" style="0" customWidth="1"/>
    <col min="6" max="6" width="18.140625" style="0" customWidth="1"/>
    <col min="7" max="7" width="17.421875" style="0" customWidth="1"/>
  </cols>
  <sheetData>
    <row r="1" spans="1:7" ht="16.5" thickBot="1">
      <c r="A1" s="1"/>
      <c r="B1" s="4"/>
      <c r="G1" s="2" t="s">
        <v>360</v>
      </c>
    </row>
    <row r="2" spans="1:7" ht="13.5" thickBot="1">
      <c r="A2" s="934"/>
      <c r="B2" s="935"/>
      <c r="C2" s="935"/>
      <c r="D2" s="935"/>
      <c r="E2" s="936"/>
      <c r="F2" s="23" t="s">
        <v>324</v>
      </c>
      <c r="G2" s="24"/>
    </row>
    <row r="3" spans="1:7" ht="18.75">
      <c r="A3" s="937"/>
      <c r="B3" s="40"/>
      <c r="C3" s="41"/>
      <c r="D3" s="11"/>
      <c r="E3" s="938"/>
      <c r="F3" s="634" t="s">
        <v>15</v>
      </c>
      <c r="G3" s="633" t="s">
        <v>14</v>
      </c>
    </row>
    <row r="4" spans="1:7" ht="12.75">
      <c r="A4" s="937"/>
      <c r="B4" s="939"/>
      <c r="C4" s="11"/>
      <c r="D4" s="11"/>
      <c r="E4" s="940"/>
      <c r="F4" s="637"/>
      <c r="G4" s="636"/>
    </row>
    <row r="5" spans="1:7" ht="13.5" thickBot="1">
      <c r="A5" s="941"/>
      <c r="B5" s="942"/>
      <c r="C5" s="943"/>
      <c r="D5" s="943"/>
      <c r="E5" s="944"/>
      <c r="F5" s="637"/>
      <c r="G5" s="636"/>
    </row>
    <row r="6" spans="1:7" ht="14.25" thickBot="1" thickTop="1">
      <c r="A6" s="945"/>
      <c r="B6" s="946"/>
      <c r="C6" s="947"/>
      <c r="D6" s="947"/>
      <c r="E6" s="948"/>
      <c r="F6" s="109"/>
      <c r="G6" s="109"/>
    </row>
    <row r="7" spans="1:7" ht="16.5" thickBot="1" thickTop="1">
      <c r="A7" s="47"/>
      <c r="B7" s="949" t="s">
        <v>16</v>
      </c>
      <c r="C7" s="61"/>
      <c r="D7" s="66"/>
      <c r="E7" s="66"/>
      <c r="F7" s="63">
        <f>F8+F9+F10+F11+F12+F13</f>
        <v>310469</v>
      </c>
      <c r="G7" s="63">
        <f>G8+G9+G10+G11+G12</f>
        <v>0</v>
      </c>
    </row>
    <row r="8" spans="1:7" ht="14.25" thickBot="1" thickTop="1">
      <c r="A8" s="47"/>
      <c r="B8" s="950">
        <v>1</v>
      </c>
      <c r="C8" s="951" t="s">
        <v>66</v>
      </c>
      <c r="D8" s="952"/>
      <c r="E8" s="952"/>
      <c r="F8" s="953">
        <f>'Program 1'!O10</f>
        <v>301300</v>
      </c>
      <c r="G8" s="953">
        <f>'Program 1'!P10</f>
        <v>0</v>
      </c>
    </row>
    <row r="9" spans="1:7" ht="14.25" thickBot="1" thickTop="1">
      <c r="A9" s="47"/>
      <c r="B9" s="950">
        <v>2</v>
      </c>
      <c r="C9" s="951" t="s">
        <v>91</v>
      </c>
      <c r="D9" s="952"/>
      <c r="E9" s="952"/>
      <c r="F9" s="953">
        <f>'Program 1'!O19</f>
        <v>4700</v>
      </c>
      <c r="G9" s="953">
        <f>'Program 1'!P19</f>
        <v>0</v>
      </c>
    </row>
    <row r="10" spans="1:7" ht="14.25" thickBot="1" thickTop="1">
      <c r="A10" s="47"/>
      <c r="B10" s="950">
        <v>3</v>
      </c>
      <c r="C10" s="954" t="s">
        <v>361</v>
      </c>
      <c r="D10" s="955"/>
      <c r="E10" s="956"/>
      <c r="F10" s="953">
        <f>'Program 1'!O22</f>
        <v>1000</v>
      </c>
      <c r="G10" s="953">
        <f>'Program 1'!P22</f>
        <v>0</v>
      </c>
    </row>
    <row r="11" spans="1:7" ht="14.25" thickBot="1" thickTop="1">
      <c r="A11" s="47"/>
      <c r="B11" s="950">
        <v>4</v>
      </c>
      <c r="C11" s="954" t="s">
        <v>36</v>
      </c>
      <c r="D11" s="955"/>
      <c r="E11" s="956"/>
      <c r="F11" s="957">
        <f>'Program 1'!O27</f>
        <v>1080</v>
      </c>
      <c r="G11" s="957">
        <f>'Program 1'!P27</f>
        <v>0</v>
      </c>
    </row>
    <row r="12" spans="1:7" ht="14.25" thickBot="1" thickTop="1">
      <c r="A12" s="47"/>
      <c r="B12" s="950">
        <v>5</v>
      </c>
      <c r="C12" s="951" t="s">
        <v>362</v>
      </c>
      <c r="D12" s="952"/>
      <c r="E12" s="952"/>
      <c r="F12" s="953">
        <f>'Program 1'!O30</f>
        <v>800</v>
      </c>
      <c r="G12" s="953">
        <f>'Program 1'!P30</f>
        <v>0</v>
      </c>
    </row>
    <row r="13" spans="1:7" ht="14.25" thickBot="1" thickTop="1">
      <c r="A13" s="47"/>
      <c r="B13" s="950">
        <v>6</v>
      </c>
      <c r="C13" s="954" t="s">
        <v>327</v>
      </c>
      <c r="D13" s="955"/>
      <c r="E13" s="956"/>
      <c r="F13" s="953">
        <f>'Program 1'!O33</f>
        <v>1589</v>
      </c>
      <c r="G13" s="953">
        <f>'Program 1'!P33</f>
        <v>0</v>
      </c>
    </row>
    <row r="14" spans="1:7" ht="16.5" thickBot="1" thickTop="1">
      <c r="A14" s="47"/>
      <c r="B14" s="949" t="s">
        <v>68</v>
      </c>
      <c r="C14" s="61"/>
      <c r="D14" s="66"/>
      <c r="E14" s="66"/>
      <c r="F14" s="63">
        <f>F15</f>
        <v>3500</v>
      </c>
      <c r="G14" s="63">
        <f>G15</f>
        <v>0</v>
      </c>
    </row>
    <row r="15" spans="1:7" ht="14.25" thickBot="1" thickTop="1">
      <c r="A15" s="958"/>
      <c r="B15" s="959">
        <v>1</v>
      </c>
      <c r="C15" s="951" t="s">
        <v>92</v>
      </c>
      <c r="D15" s="952"/>
      <c r="E15" s="952"/>
      <c r="F15" s="953">
        <f>'Program 2'!O9</f>
        <v>3500</v>
      </c>
      <c r="G15" s="953">
        <f>'Program 2'!P9</f>
        <v>0</v>
      </c>
    </row>
    <row r="16" spans="1:7" ht="16.5" thickBot="1" thickTop="1">
      <c r="A16" s="47"/>
      <c r="B16" s="960" t="s">
        <v>93</v>
      </c>
      <c r="C16" s="61"/>
      <c r="D16" s="66"/>
      <c r="E16" s="66"/>
      <c r="F16" s="63">
        <f>F17+F18+F19</f>
        <v>30900</v>
      </c>
      <c r="G16" s="63">
        <f>G17+G18+G19</f>
        <v>0</v>
      </c>
    </row>
    <row r="17" spans="1:7" ht="14.25" thickBot="1" thickTop="1">
      <c r="A17" s="47"/>
      <c r="B17" s="959">
        <v>1</v>
      </c>
      <c r="C17" s="961" t="s">
        <v>363</v>
      </c>
      <c r="D17" s="962"/>
      <c r="E17" s="962"/>
      <c r="F17" s="953">
        <f>'Program 3'!O9</f>
        <v>4700</v>
      </c>
      <c r="G17" s="953">
        <f>'Program 3'!P9</f>
        <v>0</v>
      </c>
    </row>
    <row r="18" spans="1:7" ht="14.25" thickBot="1" thickTop="1">
      <c r="A18" s="47"/>
      <c r="B18" s="959">
        <v>2</v>
      </c>
      <c r="C18" s="963" t="s">
        <v>95</v>
      </c>
      <c r="D18" s="964"/>
      <c r="E18" s="965"/>
      <c r="F18" s="953">
        <f>'Program 3'!O13</f>
        <v>25000</v>
      </c>
      <c r="G18" s="953">
        <f>'Program 3'!P13</f>
        <v>0</v>
      </c>
    </row>
    <row r="19" spans="1:7" ht="14.25" thickBot="1" thickTop="1">
      <c r="A19" s="47"/>
      <c r="B19" s="959">
        <v>4</v>
      </c>
      <c r="C19" s="963" t="s">
        <v>96</v>
      </c>
      <c r="D19" s="964"/>
      <c r="E19" s="965"/>
      <c r="F19" s="953">
        <f>'Program 3'!O17</f>
        <v>1200</v>
      </c>
      <c r="G19" s="953">
        <f>'Program 3'!P17</f>
        <v>0</v>
      </c>
    </row>
    <row r="20" spans="1:7" ht="16.5" thickBot="1" thickTop="1">
      <c r="A20" s="47"/>
      <c r="B20" s="960" t="s">
        <v>9</v>
      </c>
      <c r="C20" s="61"/>
      <c r="D20" s="66"/>
      <c r="E20" s="132"/>
      <c r="F20" s="830">
        <f>F21+F22+F23+F24+F25+F26+F27+F28+F29+F30+F31+F32+F33+F34+F35+F36+F38+F39+F37+F40</f>
        <v>244907</v>
      </c>
      <c r="G20" s="830">
        <f>G21+G22+G23+G24+G25+G26+G27+G28+G29+G30+G31+G32+G33+G34+G35+G36+G38+G39</f>
        <v>0</v>
      </c>
    </row>
    <row r="21" spans="1:7" ht="14.25" thickBot="1" thickTop="1">
      <c r="A21" s="47"/>
      <c r="B21" s="959">
        <v>1</v>
      </c>
      <c r="C21" s="963" t="s">
        <v>364</v>
      </c>
      <c r="D21" s="964"/>
      <c r="E21" s="965"/>
      <c r="F21" s="953">
        <f>'Program 4'!O8</f>
        <v>3243</v>
      </c>
      <c r="G21" s="953">
        <f>'Program 4'!P8</f>
        <v>0</v>
      </c>
    </row>
    <row r="22" spans="1:7" ht="14.25" thickBot="1" thickTop="1">
      <c r="A22" s="47"/>
      <c r="B22" s="966">
        <v>2</v>
      </c>
      <c r="C22" s="967" t="s">
        <v>365</v>
      </c>
      <c r="D22" s="968"/>
      <c r="E22" s="969"/>
      <c r="F22" s="957">
        <f>'Program 4'!O13</f>
        <v>3157</v>
      </c>
      <c r="G22" s="957">
        <f>'Program 4'!P13</f>
        <v>0</v>
      </c>
    </row>
    <row r="23" spans="1:7" ht="14.25" thickBot="1" thickTop="1">
      <c r="A23" s="47"/>
      <c r="B23" s="959">
        <v>3</v>
      </c>
      <c r="C23" s="963" t="s">
        <v>366</v>
      </c>
      <c r="D23" s="964"/>
      <c r="E23" s="965"/>
      <c r="F23" s="953">
        <f>'Program 4'!O26</f>
        <v>664</v>
      </c>
      <c r="G23" s="953">
        <f>'Program 4'!P26</f>
        <v>0</v>
      </c>
    </row>
    <row r="24" spans="1:7" ht="14.25" thickBot="1" thickTop="1">
      <c r="A24" s="47"/>
      <c r="B24" s="959">
        <v>4</v>
      </c>
      <c r="C24" s="963" t="s">
        <v>28</v>
      </c>
      <c r="D24" s="964"/>
      <c r="E24" s="965"/>
      <c r="F24" s="953">
        <f>'Program 4'!O31</f>
        <v>2000</v>
      </c>
      <c r="G24" s="953">
        <f>'Program 4'!P31</f>
        <v>0</v>
      </c>
    </row>
    <row r="25" spans="1:7" ht="14.25" thickBot="1" thickTop="1">
      <c r="A25" s="47"/>
      <c r="B25" s="970">
        <v>5</v>
      </c>
      <c r="C25" s="963" t="s">
        <v>40</v>
      </c>
      <c r="D25" s="964"/>
      <c r="E25" s="965"/>
      <c r="F25" s="953">
        <f>'Program 4'!O39</f>
        <v>42000</v>
      </c>
      <c r="G25" s="953">
        <f>'Program 4'!P39</f>
        <v>0</v>
      </c>
    </row>
    <row r="26" spans="1:7" ht="14.25" thickBot="1" thickTop="1">
      <c r="A26" s="47"/>
      <c r="B26" s="959">
        <v>6</v>
      </c>
      <c r="C26" s="963" t="s">
        <v>29</v>
      </c>
      <c r="D26" s="964"/>
      <c r="E26" s="965"/>
      <c r="F26" s="953">
        <f>'Program 4'!O46</f>
        <v>1000</v>
      </c>
      <c r="G26" s="953">
        <f>'Program 4'!P46</f>
        <v>0</v>
      </c>
    </row>
    <row r="27" spans="1:7" ht="14.25" thickBot="1" thickTop="1">
      <c r="A27" s="47"/>
      <c r="B27" s="959">
        <v>7</v>
      </c>
      <c r="C27" s="963" t="s">
        <v>23</v>
      </c>
      <c r="D27" s="964"/>
      <c r="E27" s="965"/>
      <c r="F27" s="953">
        <f>'Program 4'!O51</f>
        <v>12000</v>
      </c>
      <c r="G27" s="953">
        <f>'Program 4'!P51</f>
        <v>0</v>
      </c>
    </row>
    <row r="28" spans="1:7" ht="14.25" thickBot="1" thickTop="1">
      <c r="A28" s="47"/>
      <c r="B28" s="959">
        <v>8</v>
      </c>
      <c r="C28" s="954" t="s">
        <v>367</v>
      </c>
      <c r="D28" s="955"/>
      <c r="E28" s="965"/>
      <c r="F28" s="953">
        <f>'Program 4'!O60</f>
        <v>189</v>
      </c>
      <c r="G28" s="953">
        <f>'Program 4'!P60</f>
        <v>0</v>
      </c>
    </row>
    <row r="29" spans="1:7" ht="14.25" thickBot="1" thickTop="1">
      <c r="A29" s="47"/>
      <c r="B29" s="959">
        <v>9</v>
      </c>
      <c r="C29" s="963" t="s">
        <v>98</v>
      </c>
      <c r="D29" s="964"/>
      <c r="E29" s="965"/>
      <c r="F29" s="953">
        <f>'Program 4'!O65</f>
        <v>3407</v>
      </c>
      <c r="G29" s="953">
        <f>'Program 4'!P65</f>
        <v>0</v>
      </c>
    </row>
    <row r="30" spans="1:7" ht="14.25" thickBot="1" thickTop="1">
      <c r="A30" s="47"/>
      <c r="B30" s="959">
        <v>10</v>
      </c>
      <c r="C30" s="954" t="s">
        <v>99</v>
      </c>
      <c r="D30" s="955"/>
      <c r="E30" s="965"/>
      <c r="F30" s="971">
        <f>'Program 4'!O68</f>
        <v>45197</v>
      </c>
      <c r="G30" s="971">
        <f>'Program 4'!P68</f>
        <v>0</v>
      </c>
    </row>
    <row r="31" spans="1:7" ht="14.25" thickBot="1" thickTop="1">
      <c r="A31" s="47"/>
      <c r="B31" s="959">
        <v>11</v>
      </c>
      <c r="C31" s="963" t="s">
        <v>100</v>
      </c>
      <c r="D31" s="964"/>
      <c r="E31" s="965"/>
      <c r="F31" s="971">
        <f>'Program 4'!O81</f>
        <v>1350</v>
      </c>
      <c r="G31" s="971">
        <f>'Program 4'!P81</f>
        <v>0</v>
      </c>
    </row>
    <row r="32" spans="1:7" ht="14.25" thickBot="1" thickTop="1">
      <c r="A32" s="47"/>
      <c r="B32" s="959">
        <v>12</v>
      </c>
      <c r="C32" s="954" t="s">
        <v>101</v>
      </c>
      <c r="D32" s="955"/>
      <c r="E32" s="965"/>
      <c r="F32" s="953">
        <f>'Program 4'!O85</f>
        <v>2300</v>
      </c>
      <c r="G32" s="953">
        <f>'Program 4'!P85</f>
        <v>0</v>
      </c>
    </row>
    <row r="33" spans="1:7" ht="14.25" thickBot="1" thickTop="1">
      <c r="A33" s="135"/>
      <c r="B33" s="959">
        <v>13</v>
      </c>
      <c r="C33" s="963" t="s">
        <v>49</v>
      </c>
      <c r="D33" s="964"/>
      <c r="E33" s="965"/>
      <c r="F33" s="953">
        <f>'Program 4'!O91</f>
        <v>22000</v>
      </c>
      <c r="G33" s="953">
        <f>'Program 4'!P91</f>
        <v>0</v>
      </c>
    </row>
    <row r="34" spans="1:7" ht="14.25" thickBot="1" thickTop="1">
      <c r="A34" s="47"/>
      <c r="B34" s="966">
        <v>16</v>
      </c>
      <c r="C34" s="972" t="s">
        <v>176</v>
      </c>
      <c r="D34" s="973"/>
      <c r="E34" s="973"/>
      <c r="F34" s="957">
        <f>'Program 4'!O96</f>
        <v>2500</v>
      </c>
      <c r="G34" s="957">
        <f>'Program 4'!P96</f>
        <v>0</v>
      </c>
    </row>
    <row r="35" spans="1:7" ht="14.25" thickBot="1" thickTop="1">
      <c r="A35" s="47"/>
      <c r="B35" s="966">
        <v>17</v>
      </c>
      <c r="C35" s="974" t="s">
        <v>368</v>
      </c>
      <c r="D35" s="968"/>
      <c r="E35" s="969"/>
      <c r="F35" s="957">
        <f>'Program 4'!O99</f>
        <v>852</v>
      </c>
      <c r="G35" s="957">
        <f>'Program 4'!P99</f>
        <v>0</v>
      </c>
    </row>
    <row r="36" spans="1:7" ht="14.25" thickBot="1" thickTop="1">
      <c r="A36" s="47"/>
      <c r="B36" s="950">
        <v>19</v>
      </c>
      <c r="C36" s="963" t="s">
        <v>369</v>
      </c>
      <c r="D36" s="964"/>
      <c r="E36" s="965"/>
      <c r="F36" s="953">
        <f>'Program 4'!O102</f>
        <v>3000</v>
      </c>
      <c r="G36" s="953">
        <f>'Program 4'!P102</f>
        <v>0</v>
      </c>
    </row>
    <row r="37" spans="1:7" ht="14.25" thickBot="1" thickTop="1">
      <c r="A37" s="47"/>
      <c r="B37" s="950">
        <v>20</v>
      </c>
      <c r="C37" s="963" t="s">
        <v>295</v>
      </c>
      <c r="D37" s="964"/>
      <c r="E37" s="965"/>
      <c r="F37" s="953">
        <f>'Program 4'!O105</f>
        <v>35</v>
      </c>
      <c r="G37" s="953"/>
    </row>
    <row r="38" spans="1:7" ht="14.25" thickBot="1" thickTop="1">
      <c r="A38" s="47"/>
      <c r="B38" s="975">
        <v>21</v>
      </c>
      <c r="C38" s="961" t="s">
        <v>282</v>
      </c>
      <c r="D38" s="964"/>
      <c r="E38" s="965"/>
      <c r="F38" s="953">
        <f>'Program 4'!O110</f>
        <v>0</v>
      </c>
      <c r="G38" s="953">
        <f>'Program 4'!P110</f>
        <v>0</v>
      </c>
    </row>
    <row r="39" spans="1:7" ht="14.25" thickBot="1" thickTop="1">
      <c r="A39" s="47"/>
      <c r="B39" s="975">
        <v>22</v>
      </c>
      <c r="C39" s="961" t="s">
        <v>286</v>
      </c>
      <c r="D39" s="964"/>
      <c r="E39" s="965"/>
      <c r="F39" s="953">
        <f>'Program 4'!O115</f>
        <v>100000</v>
      </c>
      <c r="G39" s="953">
        <f>'Program 4'!P115</f>
        <v>0</v>
      </c>
    </row>
    <row r="40" spans="1:7" ht="14.25" thickBot="1" thickTop="1">
      <c r="A40" s="976"/>
      <c r="B40" s="1098">
        <v>23</v>
      </c>
      <c r="C40" s="1099" t="s">
        <v>297</v>
      </c>
      <c r="D40" s="964"/>
      <c r="E40" s="965"/>
      <c r="F40" s="953">
        <f>'Program 4'!O121</f>
        <v>13</v>
      </c>
      <c r="G40" s="953"/>
    </row>
    <row r="41" spans="1:7" ht="16.5" thickBot="1" thickTop="1">
      <c r="A41" s="976"/>
      <c r="B41" s="977" t="s">
        <v>69</v>
      </c>
      <c r="C41" s="978"/>
      <c r="D41" s="79"/>
      <c r="E41" s="79"/>
      <c r="F41" s="63">
        <f>F42</f>
        <v>3500</v>
      </c>
      <c r="G41" s="63">
        <f>G42</f>
        <v>43704</v>
      </c>
    </row>
    <row r="42" spans="1:7" ht="14.25" thickBot="1" thickTop="1">
      <c r="A42" s="47"/>
      <c r="B42" s="959">
        <v>1</v>
      </c>
      <c r="C42" s="954" t="s">
        <v>52</v>
      </c>
      <c r="D42" s="955"/>
      <c r="E42" s="956"/>
      <c r="F42" s="953">
        <f>'Program 5'!O9</f>
        <v>3500</v>
      </c>
      <c r="G42" s="953">
        <f>'Program 5'!P9</f>
        <v>43704</v>
      </c>
    </row>
    <row r="43" spans="1:7" ht="16.5" thickBot="1" thickTop="1">
      <c r="A43" s="47"/>
      <c r="B43" s="949" t="s">
        <v>55</v>
      </c>
      <c r="C43" s="979"/>
      <c r="D43" s="980"/>
      <c r="E43" s="981"/>
      <c r="F43" s="63">
        <f>F44+F45+F46</f>
        <v>3600</v>
      </c>
      <c r="G43" s="63">
        <f>G44+G45+G46</f>
        <v>0</v>
      </c>
    </row>
    <row r="44" spans="1:7" ht="14.25" thickBot="1" thickTop="1">
      <c r="A44" s="47"/>
      <c r="B44" s="950">
        <v>1</v>
      </c>
      <c r="C44" s="954" t="s">
        <v>102</v>
      </c>
      <c r="D44" s="955"/>
      <c r="E44" s="965"/>
      <c r="F44" s="953">
        <f>'Program 6'!O8</f>
        <v>200</v>
      </c>
      <c r="G44" s="953">
        <f>'Program 6'!P8</f>
        <v>0</v>
      </c>
    </row>
    <row r="45" spans="1:7" ht="14.25" thickBot="1" thickTop="1">
      <c r="A45" s="47"/>
      <c r="B45" s="950">
        <v>2</v>
      </c>
      <c r="C45" s="954" t="s">
        <v>70</v>
      </c>
      <c r="D45" s="955"/>
      <c r="E45" s="965"/>
      <c r="F45" s="953">
        <f>'Program 6'!O12</f>
        <v>3100</v>
      </c>
      <c r="G45" s="953">
        <f>'Program 6'!P12</f>
        <v>0</v>
      </c>
    </row>
    <row r="46" spans="1:7" ht="14.25" thickBot="1" thickTop="1">
      <c r="A46" s="47"/>
      <c r="B46" s="950">
        <v>3</v>
      </c>
      <c r="C46" s="963" t="s">
        <v>103</v>
      </c>
      <c r="D46" s="964"/>
      <c r="E46" s="965"/>
      <c r="F46" s="953">
        <f>'Program 6'!O17</f>
        <v>300</v>
      </c>
      <c r="G46" s="953">
        <f>'Program 6'!P17</f>
        <v>0</v>
      </c>
    </row>
    <row r="47" spans="1:7" ht="16.5" thickBot="1" thickTop="1">
      <c r="A47" s="47"/>
      <c r="B47" s="949" t="s">
        <v>56</v>
      </c>
      <c r="C47" s="979"/>
      <c r="D47" s="982"/>
      <c r="E47" s="983"/>
      <c r="F47" s="63">
        <f>F48+F49+F50+F51</f>
        <v>30141</v>
      </c>
      <c r="G47" s="63">
        <f>G48+G49+G50+G51</f>
        <v>0</v>
      </c>
    </row>
    <row r="48" spans="1:7" ht="14.25" thickBot="1" thickTop="1">
      <c r="A48" s="47"/>
      <c r="B48" s="950">
        <v>1</v>
      </c>
      <c r="C48" s="963" t="s">
        <v>71</v>
      </c>
      <c r="D48" s="964"/>
      <c r="E48" s="965"/>
      <c r="F48" s="953">
        <f>'Program 7'!O8</f>
        <v>8600</v>
      </c>
      <c r="G48" s="953">
        <f>'Program 7'!P8</f>
        <v>0</v>
      </c>
    </row>
    <row r="49" spans="1:7" ht="14.25" thickBot="1" thickTop="1">
      <c r="A49" s="47"/>
      <c r="B49" s="950">
        <v>2</v>
      </c>
      <c r="C49" s="963" t="s">
        <v>57</v>
      </c>
      <c r="D49" s="964"/>
      <c r="E49" s="984"/>
      <c r="F49" s="985">
        <f>'Program 7'!O14</f>
        <v>1400</v>
      </c>
      <c r="G49" s="985">
        <f>'Program 7'!P14</f>
        <v>0</v>
      </c>
    </row>
    <row r="50" spans="1:7" ht="14.25" thickBot="1" thickTop="1">
      <c r="A50" s="47"/>
      <c r="B50" s="950">
        <v>3</v>
      </c>
      <c r="C50" s="963" t="s">
        <v>370</v>
      </c>
      <c r="D50" s="964"/>
      <c r="E50" s="965"/>
      <c r="F50" s="953">
        <f>'Program 7'!O18</f>
        <v>4500</v>
      </c>
      <c r="G50" s="953">
        <f>'Program 7'!P18</f>
        <v>0</v>
      </c>
    </row>
    <row r="51" spans="1:7" ht="14.25" thickBot="1" thickTop="1">
      <c r="A51" s="47"/>
      <c r="B51" s="950">
        <v>4</v>
      </c>
      <c r="C51" s="963" t="s">
        <v>209</v>
      </c>
      <c r="D51" s="964"/>
      <c r="E51" s="965"/>
      <c r="F51" s="953">
        <f>'Program 7'!O22</f>
        <v>15641</v>
      </c>
      <c r="G51" s="953">
        <f>'Program 7'!P22</f>
        <v>0</v>
      </c>
    </row>
    <row r="52" spans="1:7" ht="16.5" thickBot="1" thickTop="1">
      <c r="A52" s="47"/>
      <c r="B52" s="949" t="s">
        <v>74</v>
      </c>
      <c r="C52" s="979"/>
      <c r="D52" s="982"/>
      <c r="E52" s="983"/>
      <c r="F52" s="88">
        <f>F53+F54+F55+F56+F57+F58</f>
        <v>0</v>
      </c>
      <c r="G52" s="88">
        <f>G53+G54+G55+G56+G57+G58</f>
        <v>0</v>
      </c>
    </row>
    <row r="53" spans="1:7" ht="14.25" thickBot="1" thickTop="1">
      <c r="A53" s="47"/>
      <c r="B53" s="950">
        <v>1</v>
      </c>
      <c r="C53" s="963" t="s">
        <v>58</v>
      </c>
      <c r="D53" s="964"/>
      <c r="E53" s="965"/>
      <c r="F53" s="971">
        <f>'Program 8'!O9</f>
        <v>0</v>
      </c>
      <c r="G53" s="971">
        <f>'Program 8'!P9</f>
        <v>0</v>
      </c>
    </row>
    <row r="54" spans="1:7" ht="14.25" thickBot="1" thickTop="1">
      <c r="A54" s="47"/>
      <c r="B54" s="950"/>
      <c r="C54" s="963" t="s">
        <v>371</v>
      </c>
      <c r="D54" s="964"/>
      <c r="E54" s="965"/>
      <c r="F54" s="971"/>
      <c r="G54" s="971"/>
    </row>
    <row r="55" spans="1:7" ht="14.25" thickBot="1" thickTop="1">
      <c r="A55" s="47"/>
      <c r="B55" s="950">
        <v>2</v>
      </c>
      <c r="C55" s="963" t="s">
        <v>59</v>
      </c>
      <c r="D55" s="964"/>
      <c r="E55" s="965"/>
      <c r="F55" s="971">
        <f>'Program 8'!O33</f>
        <v>0</v>
      </c>
      <c r="G55" s="971">
        <f>'Program 8'!P33</f>
        <v>0</v>
      </c>
    </row>
    <row r="56" spans="1:7" ht="14.25" thickBot="1" thickTop="1">
      <c r="A56" s="47"/>
      <c r="B56" s="950">
        <v>3</v>
      </c>
      <c r="C56" s="963" t="s">
        <v>61</v>
      </c>
      <c r="D56" s="964"/>
      <c r="E56" s="965"/>
      <c r="F56" s="971">
        <f>'Program 8'!O49</f>
        <v>0</v>
      </c>
      <c r="G56" s="971">
        <f>'Program 8'!P49</f>
        <v>0</v>
      </c>
    </row>
    <row r="57" spans="1:7" ht="14.25" thickBot="1" thickTop="1">
      <c r="A57" s="47"/>
      <c r="B57" s="950">
        <v>4</v>
      </c>
      <c r="C57" s="963" t="s">
        <v>372</v>
      </c>
      <c r="D57" s="964"/>
      <c r="E57" s="965"/>
      <c r="F57" s="971">
        <f>'Program 8'!O62</f>
        <v>0</v>
      </c>
      <c r="G57" s="971">
        <f>'Program 8'!P62</f>
        <v>0</v>
      </c>
    </row>
    <row r="58" spans="1:7" ht="14.25" thickBot="1" thickTop="1">
      <c r="A58" s="47"/>
      <c r="B58" s="950">
        <v>5</v>
      </c>
      <c r="C58" s="963" t="s">
        <v>373</v>
      </c>
      <c r="D58" s="964"/>
      <c r="E58" s="965"/>
      <c r="F58" s="971">
        <f>'Program 8'!O67</f>
        <v>0</v>
      </c>
      <c r="G58" s="971">
        <f>'Program 8'!P67</f>
        <v>0</v>
      </c>
    </row>
    <row r="59" spans="1:7" ht="17.25" thickBot="1" thickTop="1">
      <c r="A59" s="986"/>
      <c r="B59" s="987"/>
      <c r="C59" s="988" t="s">
        <v>374</v>
      </c>
      <c r="D59" s="989"/>
      <c r="E59" s="990"/>
      <c r="F59" s="991">
        <f>F52+F47+F43+F41+F20+F16+F14+F7</f>
        <v>627017</v>
      </c>
      <c r="G59" s="991">
        <f>G52+G47+G43+G41+G20+G16+G14+G7</f>
        <v>43704</v>
      </c>
    </row>
    <row r="60" spans="1:7" ht="16.5" thickBot="1" thickTop="1">
      <c r="A60" s="986"/>
      <c r="B60" s="992" t="s">
        <v>198</v>
      </c>
      <c r="C60" s="993"/>
      <c r="D60" s="994"/>
      <c r="E60" s="994"/>
      <c r="F60" s="995">
        <f>F61</f>
        <v>100008</v>
      </c>
      <c r="G60" s="995">
        <f>G61</f>
        <v>0</v>
      </c>
    </row>
    <row r="61" spans="1:7" ht="16.5" thickBot="1" thickTop="1">
      <c r="A61" s="996"/>
      <c r="B61" s="997"/>
      <c r="C61" s="998" t="s">
        <v>3</v>
      </c>
      <c r="D61" s="999"/>
      <c r="E61" s="1000"/>
      <c r="F61" s="1001">
        <f>F62</f>
        <v>100008</v>
      </c>
      <c r="G61" s="1001">
        <f>G62</f>
        <v>0</v>
      </c>
    </row>
    <row r="62" spans="1:7" ht="14.25" thickBot="1" thickTop="1">
      <c r="A62" s="47"/>
      <c r="B62" s="1002">
        <v>1</v>
      </c>
      <c r="C62" s="961" t="s">
        <v>113</v>
      </c>
      <c r="D62" s="1003"/>
      <c r="E62" s="1004"/>
      <c r="F62" s="957">
        <f>'Výdavky spolu'!O16</f>
        <v>100008</v>
      </c>
      <c r="G62" s="957">
        <f>'[2]Výdavky spolu'!R13</f>
        <v>0</v>
      </c>
    </row>
    <row r="63" spans="1:7" ht="17.25" thickBot="1" thickTop="1">
      <c r="A63" s="1005"/>
      <c r="B63" s="1006"/>
      <c r="C63" s="1007" t="s">
        <v>375</v>
      </c>
      <c r="D63" s="1008"/>
      <c r="E63" s="1007"/>
      <c r="F63" s="1009">
        <f>F59+F61+G61</f>
        <v>727025</v>
      </c>
      <c r="G63" s="1009">
        <f>G59+G61+H61</f>
        <v>43704</v>
      </c>
    </row>
    <row r="64" ht="13.5" thickTop="1"/>
    <row r="65" ht="13.5" thickBot="1">
      <c r="C65" s="99"/>
    </row>
    <row r="66" spans="1:7" ht="14.25" thickBot="1" thickTop="1">
      <c r="A66" s="1010"/>
      <c r="B66" s="1011"/>
      <c r="C66" s="1012"/>
      <c r="D66" s="1013"/>
      <c r="E66" s="1014" t="s">
        <v>15</v>
      </c>
      <c r="F66" s="1015">
        <f>F59</f>
        <v>627017</v>
      </c>
      <c r="G66" s="1016"/>
    </row>
    <row r="67" spans="1:7" ht="14.25" thickBot="1" thickTop="1">
      <c r="A67" s="1010"/>
      <c r="B67" s="1011"/>
      <c r="C67" s="1012"/>
      <c r="D67" s="1013"/>
      <c r="E67" s="1014" t="s">
        <v>14</v>
      </c>
      <c r="F67" s="1015">
        <f>G59</f>
        <v>43704</v>
      </c>
      <c r="G67" s="1016"/>
    </row>
    <row r="68" spans="1:7" ht="14.25" thickBot="1" thickTop="1">
      <c r="A68" s="1010"/>
      <c r="B68" s="1011"/>
      <c r="C68" s="1012"/>
      <c r="D68" s="1013"/>
      <c r="E68" s="1014" t="s">
        <v>376</v>
      </c>
      <c r="F68" s="1015">
        <f>F60</f>
        <v>100008</v>
      </c>
      <c r="G68" s="1016"/>
    </row>
    <row r="69" spans="1:7" ht="17.25" thickBot="1" thickTop="1">
      <c r="A69" s="1017"/>
      <c r="B69" s="1018"/>
      <c r="C69" s="1019"/>
      <c r="D69" s="1020"/>
      <c r="E69" s="1021" t="s">
        <v>196</v>
      </c>
      <c r="F69" s="1022">
        <f>SUM(F66:F68)</f>
        <v>770729</v>
      </c>
      <c r="G69" s="1016"/>
    </row>
    <row r="70" ht="13.5" thickTop="1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6"/>
  <sheetViews>
    <sheetView zoomScalePageLayoutView="0" workbookViewId="0" topLeftCell="A107">
      <selection activeCell="P130" sqref="P130"/>
    </sheetView>
  </sheetViews>
  <sheetFormatPr defaultColWidth="9.140625" defaultRowHeight="12.75"/>
  <cols>
    <col min="1" max="1" width="9.57421875" style="0" bestFit="1" customWidth="1"/>
    <col min="2" max="2" width="40.57421875" style="0" customWidth="1"/>
    <col min="3" max="3" width="7.421875" style="0" customWidth="1"/>
    <col min="4" max="5" width="11.28125" style="0" customWidth="1"/>
    <col min="6" max="6" width="14.7109375" style="0" customWidth="1"/>
    <col min="7" max="7" width="11.140625" style="0" customWidth="1"/>
    <col min="8" max="10" width="11.7109375" style="0" customWidth="1"/>
  </cols>
  <sheetData>
    <row r="1" spans="1:8" ht="27.75">
      <c r="A1" s="133" t="s">
        <v>383</v>
      </c>
      <c r="B1" s="133"/>
      <c r="C1" s="133"/>
      <c r="D1" s="134"/>
      <c r="E1" s="134"/>
      <c r="F1" s="134"/>
      <c r="G1" s="134"/>
      <c r="H1" s="134"/>
    </row>
    <row r="2" spans="1:8" ht="27.75">
      <c r="A2" s="133" t="s">
        <v>388</v>
      </c>
      <c r="B2" s="133"/>
      <c r="C2" s="133"/>
      <c r="D2" s="134"/>
      <c r="E2" s="134"/>
      <c r="F2" s="134"/>
      <c r="G2" s="134"/>
      <c r="H2" s="134"/>
    </row>
    <row r="3" spans="1:8" ht="27.75">
      <c r="A3" s="133"/>
      <c r="B3" s="133"/>
      <c r="C3" s="133"/>
      <c r="D3" s="134"/>
      <c r="E3" s="134"/>
      <c r="F3" s="134"/>
      <c r="G3" s="134"/>
      <c r="H3" s="134"/>
    </row>
    <row r="4" spans="1:8" ht="27.75">
      <c r="A4" s="133"/>
      <c r="B4" s="133"/>
      <c r="C4" s="133"/>
      <c r="D4" s="134"/>
      <c r="E4" s="134"/>
      <c r="F4" s="134"/>
      <c r="G4" s="134"/>
      <c r="H4" s="134"/>
    </row>
    <row r="5" spans="1:8" ht="27.75">
      <c r="A5" s="133"/>
      <c r="B5" s="133"/>
      <c r="C5" s="133"/>
      <c r="D5" s="134"/>
      <c r="E5" s="134"/>
      <c r="F5" s="134"/>
      <c r="G5" s="134"/>
      <c r="H5" s="134"/>
    </row>
    <row r="6" ht="13.5" thickBot="1"/>
    <row r="7" spans="1:10" ht="35.25" thickBot="1" thickTop="1">
      <c r="A7" s="492" t="s">
        <v>114</v>
      </c>
      <c r="B7" s="763"/>
      <c r="C7" s="493" t="s">
        <v>223</v>
      </c>
      <c r="D7" s="494" t="s">
        <v>292</v>
      </c>
      <c r="E7" s="495" t="s">
        <v>339</v>
      </c>
      <c r="F7" s="495" t="s">
        <v>340</v>
      </c>
      <c r="G7" s="496" t="s">
        <v>341</v>
      </c>
      <c r="H7" s="872" t="s">
        <v>322</v>
      </c>
      <c r="I7" s="1064" t="s">
        <v>323</v>
      </c>
      <c r="J7" s="853" t="s">
        <v>342</v>
      </c>
    </row>
    <row r="8" spans="1:10" ht="14.25" thickBot="1" thickTop="1">
      <c r="A8" s="497"/>
      <c r="B8" s="764"/>
      <c r="C8" s="498" t="s">
        <v>224</v>
      </c>
      <c r="D8" s="499" t="s">
        <v>115</v>
      </c>
      <c r="E8" s="499"/>
      <c r="F8" s="499" t="s">
        <v>115</v>
      </c>
      <c r="G8" s="500" t="s">
        <v>115</v>
      </c>
      <c r="H8" s="872" t="s">
        <v>115</v>
      </c>
      <c r="I8" s="922" t="s">
        <v>115</v>
      </c>
      <c r="J8" s="860" t="s">
        <v>115</v>
      </c>
    </row>
    <row r="9" spans="1:10" ht="14.25" thickBot="1" thickTop="1">
      <c r="A9" s="788">
        <v>100</v>
      </c>
      <c r="B9" s="789" t="s">
        <v>116</v>
      </c>
      <c r="C9" s="501"/>
      <c r="D9" s="611">
        <f aca="true" t="shared" si="0" ref="D9:J9">D10+D13+D17</f>
        <v>692381</v>
      </c>
      <c r="E9" s="611">
        <f t="shared" si="0"/>
        <v>713420</v>
      </c>
      <c r="F9" s="611">
        <f t="shared" si="0"/>
        <v>720513</v>
      </c>
      <c r="G9" s="921">
        <f t="shared" si="0"/>
        <v>772799</v>
      </c>
      <c r="H9" s="502">
        <f t="shared" si="0"/>
        <v>808316</v>
      </c>
      <c r="I9" s="923">
        <f t="shared" si="0"/>
        <v>808316</v>
      </c>
      <c r="J9" s="1066">
        <f t="shared" si="0"/>
        <v>808316</v>
      </c>
    </row>
    <row r="10" spans="1:10" ht="14.25" thickBot="1" thickTop="1">
      <c r="A10" s="768">
        <v>110</v>
      </c>
      <c r="B10" s="609" t="s">
        <v>117</v>
      </c>
      <c r="C10" s="503"/>
      <c r="D10" s="507">
        <f aca="true" t="shared" si="1" ref="D10:J11">D11</f>
        <v>637658</v>
      </c>
      <c r="E10" s="507">
        <f t="shared" si="1"/>
        <v>658598</v>
      </c>
      <c r="F10" s="513">
        <f t="shared" si="1"/>
        <v>665714</v>
      </c>
      <c r="G10" s="845">
        <f t="shared" si="1"/>
        <v>718000</v>
      </c>
      <c r="H10" s="503">
        <f t="shared" si="1"/>
        <v>753425</v>
      </c>
      <c r="I10" s="924">
        <f t="shared" si="1"/>
        <v>753425</v>
      </c>
      <c r="J10" s="609">
        <f t="shared" si="1"/>
        <v>753425</v>
      </c>
    </row>
    <row r="11" spans="1:10" ht="14.25" thickBot="1" thickTop="1">
      <c r="A11" s="790" t="s">
        <v>118</v>
      </c>
      <c r="B11" s="605" t="s">
        <v>117</v>
      </c>
      <c r="C11" s="504"/>
      <c r="D11" s="612">
        <f t="shared" si="1"/>
        <v>637658</v>
      </c>
      <c r="E11" s="612">
        <f t="shared" si="1"/>
        <v>658598</v>
      </c>
      <c r="F11" s="1081">
        <f t="shared" si="1"/>
        <v>665714</v>
      </c>
      <c r="G11" s="1082">
        <f t="shared" si="1"/>
        <v>718000</v>
      </c>
      <c r="H11" s="504">
        <f t="shared" si="1"/>
        <v>753425</v>
      </c>
      <c r="I11" s="1065">
        <f t="shared" si="1"/>
        <v>753425</v>
      </c>
      <c r="J11" s="605">
        <f t="shared" si="1"/>
        <v>753425</v>
      </c>
    </row>
    <row r="12" spans="1:12" ht="14.25" thickBot="1" thickTop="1">
      <c r="A12" s="769" t="s">
        <v>119</v>
      </c>
      <c r="B12" s="531" t="s">
        <v>120</v>
      </c>
      <c r="C12" s="505">
        <v>41</v>
      </c>
      <c r="D12" s="511">
        <v>637658</v>
      </c>
      <c r="E12" s="512">
        <v>658598</v>
      </c>
      <c r="F12" s="511">
        <v>665714</v>
      </c>
      <c r="G12" s="512">
        <v>718000</v>
      </c>
      <c r="H12" s="880">
        <v>753425</v>
      </c>
      <c r="I12" s="925">
        <v>753425</v>
      </c>
      <c r="J12" s="604">
        <v>753425</v>
      </c>
      <c r="L12" s="932"/>
    </row>
    <row r="13" spans="1:10" ht="14.25" thickBot="1" thickTop="1">
      <c r="A13" s="765">
        <v>120</v>
      </c>
      <c r="B13" s="609" t="s">
        <v>121</v>
      </c>
      <c r="C13" s="503"/>
      <c r="D13" s="507">
        <f aca="true" t="shared" si="2" ref="D13:J13">D14+D15+D16</f>
        <v>19105</v>
      </c>
      <c r="E13" s="506">
        <f t="shared" si="2"/>
        <v>19784</v>
      </c>
      <c r="F13" s="513">
        <f t="shared" si="2"/>
        <v>19844</v>
      </c>
      <c r="G13" s="845">
        <f t="shared" si="2"/>
        <v>19844</v>
      </c>
      <c r="H13" s="878">
        <f t="shared" si="2"/>
        <v>19929</v>
      </c>
      <c r="I13" s="926">
        <f t="shared" si="2"/>
        <v>19929</v>
      </c>
      <c r="J13" s="603">
        <f t="shared" si="2"/>
        <v>19929</v>
      </c>
    </row>
    <row r="14" spans="1:10" ht="14.25" thickBot="1" thickTop="1">
      <c r="A14" s="766">
        <v>121001</v>
      </c>
      <c r="B14" s="531" t="s">
        <v>122</v>
      </c>
      <c r="C14" s="509">
        <v>41</v>
      </c>
      <c r="D14" s="511">
        <v>10356</v>
      </c>
      <c r="E14" s="512">
        <v>10741</v>
      </c>
      <c r="F14" s="511">
        <v>10816</v>
      </c>
      <c r="G14" s="512">
        <v>10816</v>
      </c>
      <c r="H14" s="880">
        <v>10724</v>
      </c>
      <c r="I14" s="925">
        <v>10724</v>
      </c>
      <c r="J14" s="604">
        <v>10724</v>
      </c>
    </row>
    <row r="15" spans="1:10" ht="14.25" thickBot="1" thickTop="1">
      <c r="A15" s="767">
        <v>121002</v>
      </c>
      <c r="B15" s="531" t="s">
        <v>123</v>
      </c>
      <c r="C15" s="509">
        <v>41</v>
      </c>
      <c r="D15" s="511">
        <v>8589</v>
      </c>
      <c r="E15" s="512">
        <v>8867</v>
      </c>
      <c r="F15" s="511">
        <v>8860</v>
      </c>
      <c r="G15" s="512">
        <v>8860</v>
      </c>
      <c r="H15" s="880">
        <v>9031</v>
      </c>
      <c r="I15" s="925">
        <v>9031</v>
      </c>
      <c r="J15" s="604">
        <v>9031</v>
      </c>
    </row>
    <row r="16" spans="1:10" ht="14.25" thickBot="1" thickTop="1">
      <c r="A16" s="767">
        <v>121003</v>
      </c>
      <c r="B16" s="531" t="s">
        <v>124</v>
      </c>
      <c r="C16" s="509">
        <v>41</v>
      </c>
      <c r="D16" s="511">
        <v>160</v>
      </c>
      <c r="E16" s="512">
        <v>176</v>
      </c>
      <c r="F16" s="511">
        <v>168</v>
      </c>
      <c r="G16" s="512">
        <v>168</v>
      </c>
      <c r="H16" s="880">
        <v>174</v>
      </c>
      <c r="I16" s="925">
        <v>174</v>
      </c>
      <c r="J16" s="604">
        <v>174</v>
      </c>
    </row>
    <row r="17" spans="1:10" ht="14.25" thickBot="1" thickTop="1">
      <c r="A17" s="768">
        <v>130</v>
      </c>
      <c r="B17" s="609" t="s">
        <v>125</v>
      </c>
      <c r="C17" s="503"/>
      <c r="D17" s="513">
        <f aca="true" t="shared" si="3" ref="D17:J17">D18+D19+D20</f>
        <v>35618</v>
      </c>
      <c r="E17" s="845">
        <f t="shared" si="3"/>
        <v>35038</v>
      </c>
      <c r="F17" s="513">
        <f t="shared" si="3"/>
        <v>34955</v>
      </c>
      <c r="G17" s="845">
        <f t="shared" si="3"/>
        <v>34955</v>
      </c>
      <c r="H17" s="881">
        <f t="shared" si="3"/>
        <v>34962</v>
      </c>
      <c r="I17" s="1067">
        <f t="shared" si="3"/>
        <v>34962</v>
      </c>
      <c r="J17" s="1068">
        <f t="shared" si="3"/>
        <v>34962</v>
      </c>
    </row>
    <row r="18" spans="1:10" ht="14.25" thickBot="1" thickTop="1">
      <c r="A18" s="769" t="s">
        <v>126</v>
      </c>
      <c r="B18" s="531" t="s">
        <v>127</v>
      </c>
      <c r="C18" s="509">
        <v>41</v>
      </c>
      <c r="D18" s="511">
        <v>952</v>
      </c>
      <c r="E18" s="512">
        <v>994</v>
      </c>
      <c r="F18" s="511">
        <v>955</v>
      </c>
      <c r="G18" s="533">
        <v>955</v>
      </c>
      <c r="H18" s="880">
        <v>962</v>
      </c>
      <c r="I18" s="532">
        <v>962</v>
      </c>
      <c r="J18" s="533">
        <v>962</v>
      </c>
    </row>
    <row r="19" spans="1:10" ht="14.25" thickBot="1" thickTop="1">
      <c r="A19" s="769" t="s">
        <v>128</v>
      </c>
      <c r="B19" s="531" t="s">
        <v>129</v>
      </c>
      <c r="C19" s="509">
        <v>41</v>
      </c>
      <c r="D19" s="511">
        <v>0</v>
      </c>
      <c r="E19" s="512">
        <v>0</v>
      </c>
      <c r="F19" s="511">
        <v>0</v>
      </c>
      <c r="G19" s="533">
        <v>0</v>
      </c>
      <c r="H19" s="880">
        <v>0</v>
      </c>
      <c r="I19" s="532">
        <v>0</v>
      </c>
      <c r="J19" s="533">
        <v>0</v>
      </c>
    </row>
    <row r="20" spans="1:10" ht="14.25" thickBot="1" thickTop="1">
      <c r="A20" s="769" t="s">
        <v>130</v>
      </c>
      <c r="B20" s="531" t="s">
        <v>131</v>
      </c>
      <c r="C20" s="509">
        <v>41</v>
      </c>
      <c r="D20" s="511">
        <v>34666</v>
      </c>
      <c r="E20" s="512">
        <v>34044</v>
      </c>
      <c r="F20" s="511">
        <v>34000</v>
      </c>
      <c r="G20" s="533">
        <v>34000</v>
      </c>
      <c r="H20" s="880">
        <v>34000</v>
      </c>
      <c r="I20" s="532">
        <v>34000</v>
      </c>
      <c r="J20" s="533">
        <v>34000</v>
      </c>
    </row>
    <row r="21" spans="1:10" ht="14.25" thickBot="1" thickTop="1">
      <c r="A21" s="770" t="s">
        <v>132</v>
      </c>
      <c r="B21" s="608" t="s">
        <v>133</v>
      </c>
      <c r="C21" s="502"/>
      <c r="D21" s="613">
        <f aca="true" t="shared" si="4" ref="D21:J21">D22+D27+D38+D41</f>
        <v>72183</v>
      </c>
      <c r="E21" s="846">
        <f t="shared" si="4"/>
        <v>77047</v>
      </c>
      <c r="F21" s="613">
        <f t="shared" si="4"/>
        <v>70947</v>
      </c>
      <c r="G21" s="1069">
        <f t="shared" si="4"/>
        <v>84067</v>
      </c>
      <c r="H21" s="882">
        <f t="shared" si="4"/>
        <v>70963</v>
      </c>
      <c r="I21" s="1070">
        <f t="shared" si="4"/>
        <v>70910</v>
      </c>
      <c r="J21" s="1069">
        <f t="shared" si="4"/>
        <v>70976</v>
      </c>
    </row>
    <row r="22" spans="1:10" ht="14.25" thickBot="1" thickTop="1">
      <c r="A22" s="771">
        <v>210</v>
      </c>
      <c r="B22" s="607" t="s">
        <v>134</v>
      </c>
      <c r="C22" s="517"/>
      <c r="D22" s="614">
        <f aca="true" t="shared" si="5" ref="D22:J22">D23</f>
        <v>28560</v>
      </c>
      <c r="E22" s="516">
        <f t="shared" si="5"/>
        <v>26587</v>
      </c>
      <c r="F22" s="1083">
        <f t="shared" si="5"/>
        <v>29604</v>
      </c>
      <c r="G22" s="1071">
        <f t="shared" si="5"/>
        <v>29604</v>
      </c>
      <c r="H22" s="1072">
        <f t="shared" si="5"/>
        <v>29604</v>
      </c>
      <c r="I22" s="1073">
        <f t="shared" si="5"/>
        <v>29604</v>
      </c>
      <c r="J22" s="1071">
        <f t="shared" si="5"/>
        <v>29604</v>
      </c>
    </row>
    <row r="23" spans="1:10" ht="14.25" thickBot="1" thickTop="1">
      <c r="A23" s="772">
        <v>212</v>
      </c>
      <c r="B23" s="598" t="s">
        <v>135</v>
      </c>
      <c r="C23" s="518"/>
      <c r="D23" s="615">
        <f aca="true" t="shared" si="6" ref="D23:J23">D24+D26+D25</f>
        <v>28560</v>
      </c>
      <c r="E23" s="847">
        <f t="shared" si="6"/>
        <v>26587</v>
      </c>
      <c r="F23" s="1023">
        <f t="shared" si="6"/>
        <v>29604</v>
      </c>
      <c r="G23" s="1074">
        <f t="shared" si="6"/>
        <v>29604</v>
      </c>
      <c r="H23" s="1075">
        <f t="shared" si="6"/>
        <v>29604</v>
      </c>
      <c r="I23" s="1076">
        <f t="shared" si="6"/>
        <v>29604</v>
      </c>
      <c r="J23" s="1074">
        <f t="shared" si="6"/>
        <v>29604</v>
      </c>
    </row>
    <row r="24" spans="1:10" ht="14.25" thickBot="1" thickTop="1">
      <c r="A24" s="766">
        <v>212002</v>
      </c>
      <c r="B24" s="531" t="s">
        <v>187</v>
      </c>
      <c r="C24" s="509">
        <v>41</v>
      </c>
      <c r="D24" s="511">
        <v>324</v>
      </c>
      <c r="E24" s="512">
        <v>336</v>
      </c>
      <c r="F24" s="511">
        <v>300</v>
      </c>
      <c r="G24" s="533">
        <v>300</v>
      </c>
      <c r="H24" s="880">
        <v>300</v>
      </c>
      <c r="I24" s="532">
        <v>300</v>
      </c>
      <c r="J24" s="533">
        <v>300</v>
      </c>
    </row>
    <row r="25" spans="1:10" ht="14.25" thickBot="1" thickTop="1">
      <c r="A25" s="766">
        <v>212003</v>
      </c>
      <c r="B25" s="531" t="s">
        <v>184</v>
      </c>
      <c r="C25" s="509">
        <v>41</v>
      </c>
      <c r="D25" s="511">
        <v>18214</v>
      </c>
      <c r="E25" s="512">
        <v>20421</v>
      </c>
      <c r="F25" s="511">
        <v>21170</v>
      </c>
      <c r="G25" s="533">
        <v>21170</v>
      </c>
      <c r="H25" s="880">
        <v>21170</v>
      </c>
      <c r="I25" s="532">
        <v>21170</v>
      </c>
      <c r="J25" s="533">
        <v>21170</v>
      </c>
    </row>
    <row r="26" spans="1:10" ht="14.25" thickBot="1" thickTop="1">
      <c r="A26" s="767">
        <v>212004</v>
      </c>
      <c r="B26" s="531" t="s">
        <v>188</v>
      </c>
      <c r="C26" s="509">
        <v>41</v>
      </c>
      <c r="D26" s="511">
        <v>10022</v>
      </c>
      <c r="E26" s="512">
        <v>5830</v>
      </c>
      <c r="F26" s="511">
        <v>8134</v>
      </c>
      <c r="G26" s="533">
        <v>8134</v>
      </c>
      <c r="H26" s="884">
        <v>8134</v>
      </c>
      <c r="I26" s="532">
        <v>8134</v>
      </c>
      <c r="J26" s="533">
        <v>8134</v>
      </c>
    </row>
    <row r="27" spans="1:10" ht="14.25" thickBot="1" thickTop="1">
      <c r="A27" s="771">
        <v>220</v>
      </c>
      <c r="B27" s="607" t="s">
        <v>136</v>
      </c>
      <c r="C27" s="517"/>
      <c r="D27" s="614">
        <f aca="true" t="shared" si="7" ref="D27:J27">D28+D31+D34</f>
        <v>39060</v>
      </c>
      <c r="E27" s="516">
        <f t="shared" si="7"/>
        <v>41230</v>
      </c>
      <c r="F27" s="1083">
        <f t="shared" si="7"/>
        <v>39643</v>
      </c>
      <c r="G27" s="1071">
        <f t="shared" si="7"/>
        <v>39740</v>
      </c>
      <c r="H27" s="1072">
        <f t="shared" si="7"/>
        <v>39659</v>
      </c>
      <c r="I27" s="1073">
        <f t="shared" si="7"/>
        <v>39606</v>
      </c>
      <c r="J27" s="1071">
        <f t="shared" si="7"/>
        <v>39672</v>
      </c>
    </row>
    <row r="28" spans="1:10" ht="14.25" thickBot="1" thickTop="1">
      <c r="A28" s="773">
        <v>221</v>
      </c>
      <c r="B28" s="605" t="s">
        <v>137</v>
      </c>
      <c r="C28" s="504"/>
      <c r="D28" s="612">
        <f aca="true" t="shared" si="8" ref="D28:J28">D29+D30</f>
        <v>5726</v>
      </c>
      <c r="E28" s="521">
        <f t="shared" si="8"/>
        <v>6731</v>
      </c>
      <c r="F28" s="1081">
        <f t="shared" si="8"/>
        <v>4610</v>
      </c>
      <c r="G28" s="1077">
        <f t="shared" si="8"/>
        <v>4610</v>
      </c>
      <c r="H28" s="1078">
        <f t="shared" si="8"/>
        <v>4624</v>
      </c>
      <c r="I28" s="1079">
        <f t="shared" si="8"/>
        <v>4571</v>
      </c>
      <c r="J28" s="1077">
        <f t="shared" si="8"/>
        <v>4637</v>
      </c>
    </row>
    <row r="29" spans="1:10" ht="14.25" thickBot="1" thickTop="1">
      <c r="A29" s="767">
        <v>221004</v>
      </c>
      <c r="B29" s="531" t="s">
        <v>219</v>
      </c>
      <c r="C29" s="509">
        <v>41</v>
      </c>
      <c r="D29" s="511">
        <v>4170</v>
      </c>
      <c r="E29" s="512">
        <v>4720</v>
      </c>
      <c r="F29" s="511">
        <v>4610</v>
      </c>
      <c r="G29" s="533">
        <v>4610</v>
      </c>
      <c r="H29" s="885">
        <v>4624</v>
      </c>
      <c r="I29" s="532">
        <v>4571</v>
      </c>
      <c r="J29" s="533">
        <v>4637</v>
      </c>
    </row>
    <row r="30" spans="1:10" ht="14.25" thickBot="1" thickTop="1">
      <c r="A30" s="767">
        <v>222003</v>
      </c>
      <c r="B30" s="531" t="s">
        <v>138</v>
      </c>
      <c r="C30" s="509">
        <v>41</v>
      </c>
      <c r="D30" s="511">
        <v>1556</v>
      </c>
      <c r="E30" s="512">
        <v>2011</v>
      </c>
      <c r="F30" s="511">
        <v>0</v>
      </c>
      <c r="G30" s="533">
        <v>0</v>
      </c>
      <c r="H30" s="884">
        <v>0</v>
      </c>
      <c r="I30" s="532">
        <v>0</v>
      </c>
      <c r="J30" s="533">
        <v>0</v>
      </c>
    </row>
    <row r="31" spans="1:10" ht="14.25" thickBot="1" thickTop="1">
      <c r="A31" s="773">
        <v>223</v>
      </c>
      <c r="B31" s="605" t="s">
        <v>139</v>
      </c>
      <c r="C31" s="504"/>
      <c r="D31" s="612">
        <f aca="true" t="shared" si="9" ref="D31:J31">D32+D33</f>
        <v>33301</v>
      </c>
      <c r="E31" s="521">
        <f t="shared" si="9"/>
        <v>34466</v>
      </c>
      <c r="F31" s="1081">
        <f t="shared" si="9"/>
        <v>35000</v>
      </c>
      <c r="G31" s="1077">
        <f t="shared" si="9"/>
        <v>35095</v>
      </c>
      <c r="H31" s="1078">
        <f t="shared" si="9"/>
        <v>35000</v>
      </c>
      <c r="I31" s="1079">
        <f t="shared" si="9"/>
        <v>35000</v>
      </c>
      <c r="J31" s="1077">
        <f t="shared" si="9"/>
        <v>35000</v>
      </c>
    </row>
    <row r="32" spans="1:10" ht="14.25" thickBot="1" thickTop="1">
      <c r="A32" s="766">
        <v>223001</v>
      </c>
      <c r="B32" s="531" t="s">
        <v>140</v>
      </c>
      <c r="C32" s="509">
        <v>41</v>
      </c>
      <c r="D32" s="511">
        <v>33301</v>
      </c>
      <c r="E32" s="512">
        <v>34466</v>
      </c>
      <c r="F32" s="511">
        <v>35000</v>
      </c>
      <c r="G32" s="533">
        <v>35000</v>
      </c>
      <c r="H32" s="885">
        <v>35000</v>
      </c>
      <c r="I32" s="532">
        <v>35000</v>
      </c>
      <c r="J32" s="533">
        <v>35000</v>
      </c>
    </row>
    <row r="33" spans="1:10" ht="14.25" thickBot="1" thickTop="1">
      <c r="A33" s="571">
        <v>223004</v>
      </c>
      <c r="B33" s="785" t="s">
        <v>141</v>
      </c>
      <c r="C33" s="1100">
        <v>41</v>
      </c>
      <c r="D33" s="520">
        <v>0</v>
      </c>
      <c r="E33" s="519">
        <v>0</v>
      </c>
      <c r="F33" s="520">
        <v>0</v>
      </c>
      <c r="G33" s="1101">
        <v>95</v>
      </c>
      <c r="H33" s="884">
        <v>0</v>
      </c>
      <c r="I33" s="1102">
        <v>0</v>
      </c>
      <c r="J33" s="1101">
        <v>0</v>
      </c>
    </row>
    <row r="34" spans="1:10" ht="14.25" thickBot="1" thickTop="1">
      <c r="A34" s="1103">
        <v>229</v>
      </c>
      <c r="B34" s="1104" t="s">
        <v>142</v>
      </c>
      <c r="C34" s="504"/>
      <c r="D34" s="1105">
        <f aca="true" t="shared" si="10" ref="D34:J34">D35</f>
        <v>33</v>
      </c>
      <c r="E34" s="1106">
        <f t="shared" si="10"/>
        <v>33</v>
      </c>
      <c r="F34" s="1107">
        <f t="shared" si="10"/>
        <v>33</v>
      </c>
      <c r="G34" s="1108">
        <f t="shared" si="10"/>
        <v>35</v>
      </c>
      <c r="H34" s="1078">
        <f t="shared" si="10"/>
        <v>35</v>
      </c>
      <c r="I34" s="1109">
        <f t="shared" si="10"/>
        <v>35</v>
      </c>
      <c r="J34" s="1110">
        <f t="shared" si="10"/>
        <v>35</v>
      </c>
    </row>
    <row r="35" spans="1:10" ht="14.25" thickBot="1" thickTop="1">
      <c r="A35" s="556">
        <v>229005</v>
      </c>
      <c r="B35" s="1111" t="s">
        <v>143</v>
      </c>
      <c r="C35" s="525">
        <v>41</v>
      </c>
      <c r="D35" s="851">
        <v>33</v>
      </c>
      <c r="E35" s="848">
        <v>33</v>
      </c>
      <c r="F35" s="514">
        <v>33</v>
      </c>
      <c r="G35" s="535">
        <v>35</v>
      </c>
      <c r="H35" s="880">
        <v>35</v>
      </c>
      <c r="I35" s="851">
        <v>35</v>
      </c>
      <c r="J35" s="1080">
        <v>35</v>
      </c>
    </row>
    <row r="36" spans="1:10" ht="35.25" thickBot="1" thickTop="1">
      <c r="A36" s="492" t="s">
        <v>114</v>
      </c>
      <c r="B36" s="763"/>
      <c r="C36" s="493" t="s">
        <v>223</v>
      </c>
      <c r="D36" s="855" t="s">
        <v>292</v>
      </c>
      <c r="E36" s="856" t="s">
        <v>339</v>
      </c>
      <c r="F36" s="494" t="s">
        <v>340</v>
      </c>
      <c r="G36" s="857" t="s">
        <v>341</v>
      </c>
      <c r="H36" s="872" t="s">
        <v>322</v>
      </c>
      <c r="I36" s="854" t="s">
        <v>323</v>
      </c>
      <c r="J36" s="858" t="s">
        <v>342</v>
      </c>
    </row>
    <row r="37" spans="1:10" ht="14.25" thickBot="1" thickTop="1">
      <c r="A37" s="497"/>
      <c r="B37" s="764"/>
      <c r="C37" s="498" t="s">
        <v>224</v>
      </c>
      <c r="D37" s="861" t="s">
        <v>115</v>
      </c>
      <c r="E37" s="862"/>
      <c r="F37" s="863" t="s">
        <v>115</v>
      </c>
      <c r="G37" s="864" t="s">
        <v>115</v>
      </c>
      <c r="H37" s="872" t="s">
        <v>115</v>
      </c>
      <c r="I37" s="859" t="s">
        <v>115</v>
      </c>
      <c r="J37" s="860" t="s">
        <v>115</v>
      </c>
    </row>
    <row r="38" spans="1:10" ht="14.25" thickBot="1" thickTop="1">
      <c r="A38" s="775">
        <v>240</v>
      </c>
      <c r="B38" s="776" t="s">
        <v>144</v>
      </c>
      <c r="C38" s="523"/>
      <c r="D38" s="522">
        <f>D39</f>
        <v>912</v>
      </c>
      <c r="E38" s="522">
        <f aca="true" t="shared" si="11" ref="E38:J39">E39</f>
        <v>1751</v>
      </c>
      <c r="F38" s="852">
        <f>F39</f>
        <v>1700</v>
      </c>
      <c r="G38" s="776">
        <f>G39</f>
        <v>1700</v>
      </c>
      <c r="H38" s="886">
        <f>H39</f>
        <v>1700</v>
      </c>
      <c r="I38" s="927">
        <f>I39</f>
        <v>1700</v>
      </c>
      <c r="J38" s="928">
        <f>J39</f>
        <v>1700</v>
      </c>
    </row>
    <row r="39" spans="1:10" ht="14.25" thickBot="1" thickTop="1">
      <c r="A39" s="773">
        <v>242</v>
      </c>
      <c r="B39" s="605" t="s">
        <v>144</v>
      </c>
      <c r="C39" s="504"/>
      <c r="D39" s="521">
        <f>D40</f>
        <v>912</v>
      </c>
      <c r="E39" s="521">
        <f t="shared" si="11"/>
        <v>1751</v>
      </c>
      <c r="F39" s="612">
        <f t="shared" si="11"/>
        <v>1700</v>
      </c>
      <c r="G39" s="605">
        <f t="shared" si="11"/>
        <v>1700</v>
      </c>
      <c r="H39" s="879">
        <f t="shared" si="11"/>
        <v>1700</v>
      </c>
      <c r="I39" s="597">
        <f t="shared" si="11"/>
        <v>1700</v>
      </c>
      <c r="J39" s="605">
        <f t="shared" si="11"/>
        <v>1700</v>
      </c>
    </row>
    <row r="40" spans="1:10" ht="14.25" thickBot="1" thickTop="1">
      <c r="A40" s="547">
        <v>242</v>
      </c>
      <c r="B40" s="606" t="s">
        <v>144</v>
      </c>
      <c r="C40" s="525">
        <v>41</v>
      </c>
      <c r="D40" s="524">
        <v>912</v>
      </c>
      <c r="E40" s="524">
        <v>1751</v>
      </c>
      <c r="F40" s="526">
        <v>1700</v>
      </c>
      <c r="G40" s="524">
        <v>1700</v>
      </c>
      <c r="H40" s="887">
        <v>1700</v>
      </c>
      <c r="I40" s="899">
        <v>1700</v>
      </c>
      <c r="J40" s="606">
        <v>1700</v>
      </c>
    </row>
    <row r="41" spans="1:10" ht="14.25" thickBot="1" thickTop="1">
      <c r="A41" s="771">
        <v>290</v>
      </c>
      <c r="B41" s="607" t="s">
        <v>145</v>
      </c>
      <c r="C41" s="517"/>
      <c r="D41" s="516">
        <f>D42</f>
        <v>3651</v>
      </c>
      <c r="E41" s="516">
        <f aca="true" t="shared" si="12" ref="E41:J41">E42</f>
        <v>7479</v>
      </c>
      <c r="F41" s="516">
        <f t="shared" si="12"/>
        <v>0</v>
      </c>
      <c r="G41" s="516">
        <f t="shared" si="12"/>
        <v>13023</v>
      </c>
      <c r="H41" s="883">
        <f t="shared" si="12"/>
        <v>0</v>
      </c>
      <c r="I41" s="900">
        <f t="shared" si="12"/>
        <v>0</v>
      </c>
      <c r="J41" s="607">
        <f t="shared" si="12"/>
        <v>0</v>
      </c>
    </row>
    <row r="42" spans="1:10" ht="14.25" thickBot="1" thickTop="1">
      <c r="A42" s="773">
        <v>292</v>
      </c>
      <c r="B42" s="605" t="s">
        <v>146</v>
      </c>
      <c r="C42" s="504"/>
      <c r="D42" s="521">
        <f>D43+D45+D46+D44</f>
        <v>3651</v>
      </c>
      <c r="E42" s="521">
        <f aca="true" t="shared" si="13" ref="E42:J42">E43+E45+E46+E44</f>
        <v>7479</v>
      </c>
      <c r="F42" s="521">
        <f t="shared" si="13"/>
        <v>0</v>
      </c>
      <c r="G42" s="521">
        <f t="shared" si="13"/>
        <v>13023</v>
      </c>
      <c r="H42" s="504">
        <f t="shared" si="13"/>
        <v>0</v>
      </c>
      <c r="I42" s="901">
        <f t="shared" si="13"/>
        <v>0</v>
      </c>
      <c r="J42" s="605">
        <f t="shared" si="13"/>
        <v>0</v>
      </c>
    </row>
    <row r="43" spans="1:10" ht="14.25" thickBot="1" thickTop="1">
      <c r="A43" s="777">
        <v>292006</v>
      </c>
      <c r="B43" s="531" t="s">
        <v>353</v>
      </c>
      <c r="C43" s="509">
        <v>41</v>
      </c>
      <c r="D43" s="508">
        <v>0</v>
      </c>
      <c r="E43" s="508">
        <v>0</v>
      </c>
      <c r="F43" s="527">
        <v>0</v>
      </c>
      <c r="G43" s="531">
        <v>941</v>
      </c>
      <c r="H43" s="888">
        <v>0</v>
      </c>
      <c r="I43" s="600">
        <v>0</v>
      </c>
      <c r="J43" s="531">
        <v>0</v>
      </c>
    </row>
    <row r="44" spans="1:10" ht="14.25" thickBot="1" thickTop="1">
      <c r="A44" s="777">
        <v>292012</v>
      </c>
      <c r="B44" s="531" t="s">
        <v>201</v>
      </c>
      <c r="C44" s="509">
        <v>41</v>
      </c>
      <c r="D44" s="508">
        <v>1501</v>
      </c>
      <c r="E44" s="508">
        <v>2061</v>
      </c>
      <c r="F44" s="527">
        <v>0</v>
      </c>
      <c r="G44" s="531">
        <v>9400</v>
      </c>
      <c r="H44" s="888">
        <v>0</v>
      </c>
      <c r="I44" s="600">
        <v>0</v>
      </c>
      <c r="J44" s="531">
        <v>0</v>
      </c>
    </row>
    <row r="45" spans="1:10" ht="14.25" thickBot="1" thickTop="1">
      <c r="A45" s="547">
        <v>292017</v>
      </c>
      <c r="B45" s="606" t="s">
        <v>147</v>
      </c>
      <c r="C45" s="525">
        <v>41</v>
      </c>
      <c r="D45" s="524">
        <v>793</v>
      </c>
      <c r="E45" s="524">
        <v>1347</v>
      </c>
      <c r="F45" s="526">
        <v>0</v>
      </c>
      <c r="G45" s="606">
        <v>182</v>
      </c>
      <c r="H45" s="887">
        <v>0</v>
      </c>
      <c r="I45" s="599">
        <v>0</v>
      </c>
      <c r="J45" s="606">
        <v>0</v>
      </c>
    </row>
    <row r="46" spans="1:10" ht="14.25" thickBot="1" thickTop="1">
      <c r="A46" s="547">
        <v>292027</v>
      </c>
      <c r="B46" s="606" t="s">
        <v>145</v>
      </c>
      <c r="C46" s="525">
        <v>41</v>
      </c>
      <c r="D46" s="524">
        <v>1357</v>
      </c>
      <c r="E46" s="524">
        <v>4071</v>
      </c>
      <c r="F46" s="526">
        <v>0</v>
      </c>
      <c r="G46" s="606">
        <v>2500</v>
      </c>
      <c r="H46" s="887">
        <v>0</v>
      </c>
      <c r="I46" s="1084"/>
      <c r="J46" s="774"/>
    </row>
    <row r="47" spans="1:10" ht="14.25" thickBot="1" thickTop="1">
      <c r="A47" s="778">
        <v>300</v>
      </c>
      <c r="B47" s="608" t="s">
        <v>148</v>
      </c>
      <c r="C47" s="502"/>
      <c r="D47" s="515">
        <f>D48</f>
        <v>569808</v>
      </c>
      <c r="E47" s="515">
        <f aca="true" t="shared" si="14" ref="E47:J47">E48</f>
        <v>546546</v>
      </c>
      <c r="F47" s="849">
        <f t="shared" si="14"/>
        <v>524702</v>
      </c>
      <c r="G47" s="608">
        <f t="shared" si="14"/>
        <v>549795</v>
      </c>
      <c r="H47" s="877">
        <f t="shared" si="14"/>
        <v>539571</v>
      </c>
      <c r="I47" s="1087">
        <f t="shared" si="14"/>
        <v>535425</v>
      </c>
      <c r="J47" s="1088">
        <f t="shared" si="14"/>
        <v>535425</v>
      </c>
    </row>
    <row r="48" spans="1:10" ht="14.25" thickBot="1" thickTop="1">
      <c r="A48" s="768">
        <v>310</v>
      </c>
      <c r="B48" s="609" t="s">
        <v>149</v>
      </c>
      <c r="C48" s="503"/>
      <c r="D48" s="506">
        <f aca="true" t="shared" si="15" ref="D48:J48">D49+D51</f>
        <v>569808</v>
      </c>
      <c r="E48" s="506">
        <f t="shared" si="15"/>
        <v>546546</v>
      </c>
      <c r="F48" s="507">
        <f t="shared" si="15"/>
        <v>524702</v>
      </c>
      <c r="G48" s="609">
        <f t="shared" si="15"/>
        <v>549795</v>
      </c>
      <c r="H48" s="878">
        <f t="shared" si="15"/>
        <v>539571</v>
      </c>
      <c r="I48" s="1085">
        <f t="shared" si="15"/>
        <v>535425</v>
      </c>
      <c r="J48" s="1086">
        <f t="shared" si="15"/>
        <v>535425</v>
      </c>
    </row>
    <row r="49" spans="1:10" ht="14.25" thickBot="1" thickTop="1">
      <c r="A49" s="773">
        <v>311</v>
      </c>
      <c r="B49" s="605" t="s">
        <v>150</v>
      </c>
      <c r="C49" s="504"/>
      <c r="D49" s="521">
        <f>D50</f>
        <v>205</v>
      </c>
      <c r="E49" s="521">
        <f aca="true" t="shared" si="16" ref="E49:J49">E50</f>
        <v>190</v>
      </c>
      <c r="F49" s="612">
        <f t="shared" si="16"/>
        <v>0</v>
      </c>
      <c r="G49" s="605">
        <f t="shared" si="16"/>
        <v>310</v>
      </c>
      <c r="H49" s="879">
        <f t="shared" si="16"/>
        <v>0</v>
      </c>
      <c r="I49" s="597">
        <f t="shared" si="16"/>
        <v>0</v>
      </c>
      <c r="J49" s="605">
        <f t="shared" si="16"/>
        <v>0</v>
      </c>
    </row>
    <row r="50" spans="1:10" ht="14.25" thickBot="1" thickTop="1">
      <c r="A50" s="547">
        <v>311</v>
      </c>
      <c r="B50" s="606" t="s">
        <v>151</v>
      </c>
      <c r="C50" s="525">
        <v>72</v>
      </c>
      <c r="D50" s="512">
        <v>205</v>
      </c>
      <c r="E50" s="512">
        <v>190</v>
      </c>
      <c r="F50" s="511">
        <v>0</v>
      </c>
      <c r="G50" s="512">
        <v>310</v>
      </c>
      <c r="H50" s="880">
        <v>0</v>
      </c>
      <c r="I50" s="510">
        <v>0</v>
      </c>
      <c r="J50" s="533">
        <v>0</v>
      </c>
    </row>
    <row r="51" spans="1:10" ht="14.25" thickBot="1" thickTop="1">
      <c r="A51" s="773">
        <v>312</v>
      </c>
      <c r="B51" s="605" t="s">
        <v>152</v>
      </c>
      <c r="C51" s="504"/>
      <c r="D51" s="528">
        <f>D52+D53+D54+D55+D56+D57+D58+D59+D60+D61+D62+D63+D64+D65+D66+D67+D68+D69+D70+D71+D72+D73+D74+D75+D76+D77+D78+D79+D80+D81+D82+D83</f>
        <v>569603</v>
      </c>
      <c r="E51" s="528">
        <f aca="true" t="shared" si="17" ref="E51:J51">E52+E53+E54+E55+E56+E57+E58+E59+E60+E61+E62+E63+E64+E65+E66+E67+E68+E69+E70+E71+E72+E73+E74+E75+E76+E77+E78+E79+E80+E81+E82+E83</f>
        <v>546356</v>
      </c>
      <c r="F51" s="528">
        <f t="shared" si="17"/>
        <v>524702</v>
      </c>
      <c r="G51" s="930">
        <f t="shared" si="17"/>
        <v>549485</v>
      </c>
      <c r="H51" s="931">
        <f t="shared" si="17"/>
        <v>539571</v>
      </c>
      <c r="I51" s="528">
        <f t="shared" si="17"/>
        <v>535425</v>
      </c>
      <c r="J51" s="929">
        <f t="shared" si="17"/>
        <v>535425</v>
      </c>
    </row>
    <row r="52" spans="1:10" ht="14.25" thickBot="1" thickTop="1">
      <c r="A52" s="766">
        <v>312001</v>
      </c>
      <c r="B52" s="531" t="s">
        <v>159</v>
      </c>
      <c r="C52" s="509">
        <v>111</v>
      </c>
      <c r="D52" s="512">
        <v>1654</v>
      </c>
      <c r="E52" s="512">
        <v>564</v>
      </c>
      <c r="F52" s="511">
        <v>565</v>
      </c>
      <c r="G52" s="512">
        <v>735</v>
      </c>
      <c r="H52" s="880">
        <v>852</v>
      </c>
      <c r="I52" s="510">
        <v>852</v>
      </c>
      <c r="J52" s="533">
        <v>852</v>
      </c>
    </row>
    <row r="53" spans="1:10" ht="14.25" thickBot="1" thickTop="1">
      <c r="A53" s="766">
        <v>312001</v>
      </c>
      <c r="B53" s="531" t="s">
        <v>160</v>
      </c>
      <c r="C53" s="509">
        <v>111</v>
      </c>
      <c r="D53" s="512">
        <v>0</v>
      </c>
      <c r="E53" s="512">
        <v>0</v>
      </c>
      <c r="F53" s="511">
        <v>0</v>
      </c>
      <c r="G53" s="512">
        <v>0</v>
      </c>
      <c r="H53" s="880">
        <v>0</v>
      </c>
      <c r="I53" s="510">
        <v>0</v>
      </c>
      <c r="J53" s="533">
        <v>0</v>
      </c>
    </row>
    <row r="54" spans="1:10" ht="14.25" thickBot="1" thickTop="1">
      <c r="A54" s="766">
        <v>312001</v>
      </c>
      <c r="B54" s="531" t="s">
        <v>218</v>
      </c>
      <c r="C54" s="509">
        <v>111</v>
      </c>
      <c r="D54" s="512">
        <v>0</v>
      </c>
      <c r="E54" s="512">
        <v>0</v>
      </c>
      <c r="F54" s="511">
        <v>0</v>
      </c>
      <c r="G54" s="512">
        <v>0</v>
      </c>
      <c r="H54" s="880">
        <v>0</v>
      </c>
      <c r="I54" s="510">
        <v>0</v>
      </c>
      <c r="J54" s="533">
        <v>0</v>
      </c>
    </row>
    <row r="55" spans="1:10" ht="14.25" thickBot="1" thickTop="1">
      <c r="A55" s="766">
        <v>312001</v>
      </c>
      <c r="B55" s="531" t="s">
        <v>157</v>
      </c>
      <c r="C55" s="529" t="s">
        <v>346</v>
      </c>
      <c r="D55" s="512">
        <v>0</v>
      </c>
      <c r="E55" s="512">
        <v>0</v>
      </c>
      <c r="F55" s="511">
        <v>0</v>
      </c>
      <c r="G55" s="512">
        <v>0</v>
      </c>
      <c r="H55" s="880">
        <v>3524</v>
      </c>
      <c r="I55" s="510">
        <v>0</v>
      </c>
      <c r="J55" s="533">
        <v>0</v>
      </c>
    </row>
    <row r="56" spans="1:10" ht="14.25" thickBot="1" thickTop="1">
      <c r="A56" s="766">
        <v>312001</v>
      </c>
      <c r="B56" s="531" t="s">
        <v>157</v>
      </c>
      <c r="C56" s="529" t="s">
        <v>347</v>
      </c>
      <c r="D56" s="512">
        <v>0</v>
      </c>
      <c r="E56" s="512">
        <v>0</v>
      </c>
      <c r="F56" s="511">
        <v>0</v>
      </c>
      <c r="G56" s="533">
        <v>0</v>
      </c>
      <c r="H56" s="880">
        <v>622</v>
      </c>
      <c r="I56" s="532">
        <v>0</v>
      </c>
      <c r="J56" s="533">
        <v>0</v>
      </c>
    </row>
    <row r="57" spans="1:10" ht="14.25" thickBot="1" thickTop="1">
      <c r="A57" s="766">
        <v>312001</v>
      </c>
      <c r="B57" s="531" t="s">
        <v>185</v>
      </c>
      <c r="C57" s="529" t="s">
        <v>346</v>
      </c>
      <c r="D57" s="512">
        <v>12981</v>
      </c>
      <c r="E57" s="512">
        <v>673</v>
      </c>
      <c r="F57" s="511">
        <v>476</v>
      </c>
      <c r="G57" s="533">
        <v>9800</v>
      </c>
      <c r="H57" s="880">
        <v>0</v>
      </c>
      <c r="I57" s="532">
        <v>0</v>
      </c>
      <c r="J57" s="533">
        <v>0</v>
      </c>
    </row>
    <row r="58" spans="1:10" ht="14.25" thickBot="1" thickTop="1">
      <c r="A58" s="766">
        <v>312001</v>
      </c>
      <c r="B58" s="531" t="s">
        <v>220</v>
      </c>
      <c r="C58" s="529" t="s">
        <v>347</v>
      </c>
      <c r="D58" s="512">
        <v>2457</v>
      </c>
      <c r="E58" s="512">
        <v>0</v>
      </c>
      <c r="F58" s="511">
        <v>84</v>
      </c>
      <c r="G58" s="533">
        <v>2400</v>
      </c>
      <c r="H58" s="880">
        <v>0</v>
      </c>
      <c r="I58" s="532">
        <v>0</v>
      </c>
      <c r="J58" s="533">
        <v>0</v>
      </c>
    </row>
    <row r="59" spans="1:10" ht="14.25" thickBot="1" thickTop="1">
      <c r="A59" s="766">
        <v>312001</v>
      </c>
      <c r="B59" s="531" t="s">
        <v>243</v>
      </c>
      <c r="C59" s="529">
        <v>111</v>
      </c>
      <c r="D59" s="512">
        <v>134</v>
      </c>
      <c r="E59" s="512">
        <v>0</v>
      </c>
      <c r="F59" s="511">
        <v>0</v>
      </c>
      <c r="G59" s="533">
        <v>0</v>
      </c>
      <c r="H59" s="880">
        <v>0</v>
      </c>
      <c r="I59" s="532">
        <v>0</v>
      </c>
      <c r="J59" s="533">
        <v>0</v>
      </c>
    </row>
    <row r="60" spans="1:10" ht="14.25" thickBot="1" thickTop="1">
      <c r="A60" s="766">
        <v>312001</v>
      </c>
      <c r="B60" s="531" t="s">
        <v>261</v>
      </c>
      <c r="C60" s="529">
        <v>71</v>
      </c>
      <c r="D60" s="512">
        <v>0</v>
      </c>
      <c r="E60" s="512">
        <v>249</v>
      </c>
      <c r="F60" s="511">
        <v>0</v>
      </c>
      <c r="G60" s="533">
        <v>0</v>
      </c>
      <c r="H60" s="880">
        <v>0</v>
      </c>
      <c r="I60" s="532">
        <v>0</v>
      </c>
      <c r="J60" s="533">
        <v>0</v>
      </c>
    </row>
    <row r="61" spans="1:10" ht="14.25" thickBot="1" thickTop="1">
      <c r="A61" s="766">
        <v>312001</v>
      </c>
      <c r="B61" s="531" t="s">
        <v>244</v>
      </c>
      <c r="C61" s="529" t="s">
        <v>240</v>
      </c>
      <c r="D61" s="512">
        <v>6008</v>
      </c>
      <c r="E61" s="512">
        <v>0</v>
      </c>
      <c r="F61" s="511">
        <v>0</v>
      </c>
      <c r="G61" s="533">
        <v>0</v>
      </c>
      <c r="H61" s="880">
        <v>0</v>
      </c>
      <c r="I61" s="532">
        <v>0</v>
      </c>
      <c r="J61" s="533">
        <v>0</v>
      </c>
    </row>
    <row r="62" spans="1:10" ht="14.25" thickBot="1" thickTop="1">
      <c r="A62" s="766">
        <v>312001</v>
      </c>
      <c r="B62" s="531" t="s">
        <v>245</v>
      </c>
      <c r="C62" s="529" t="s">
        <v>241</v>
      </c>
      <c r="D62" s="512">
        <v>707</v>
      </c>
      <c r="E62" s="512">
        <v>0</v>
      </c>
      <c r="F62" s="511">
        <v>0</v>
      </c>
      <c r="G62" s="533">
        <v>0</v>
      </c>
      <c r="H62" s="880">
        <v>0</v>
      </c>
      <c r="I62" s="532">
        <v>0</v>
      </c>
      <c r="J62" s="533">
        <v>0</v>
      </c>
    </row>
    <row r="63" spans="1:10" ht="14.25" thickBot="1" thickTop="1">
      <c r="A63" s="766"/>
      <c r="B63" s="531"/>
      <c r="C63" s="529"/>
      <c r="D63" s="512">
        <v>0</v>
      </c>
      <c r="E63" s="512">
        <v>0</v>
      </c>
      <c r="F63" s="511">
        <v>0</v>
      </c>
      <c r="G63" s="533">
        <v>0</v>
      </c>
      <c r="H63" s="880">
        <v>0</v>
      </c>
      <c r="I63" s="532">
        <v>0</v>
      </c>
      <c r="J63" s="533">
        <v>0</v>
      </c>
    </row>
    <row r="64" spans="1:10" ht="14.25" thickBot="1" thickTop="1">
      <c r="A64" s="766">
        <v>312001</v>
      </c>
      <c r="B64" s="531" t="s">
        <v>222</v>
      </c>
      <c r="C64" s="509">
        <v>111</v>
      </c>
      <c r="D64" s="512">
        <v>2029</v>
      </c>
      <c r="E64" s="512">
        <v>1476</v>
      </c>
      <c r="F64" s="511">
        <v>1500</v>
      </c>
      <c r="G64" s="533">
        <v>1100</v>
      </c>
      <c r="H64" s="880">
        <v>1097</v>
      </c>
      <c r="I64" s="532">
        <v>1097</v>
      </c>
      <c r="J64" s="533">
        <v>1097</v>
      </c>
    </row>
    <row r="65" spans="1:10" ht="14.25" thickBot="1" thickTop="1">
      <c r="A65" s="766">
        <v>312001</v>
      </c>
      <c r="B65" s="531" t="s">
        <v>221</v>
      </c>
      <c r="C65" s="529">
        <v>111</v>
      </c>
      <c r="D65" s="512">
        <v>415</v>
      </c>
      <c r="E65" s="512">
        <v>266</v>
      </c>
      <c r="F65" s="511">
        <v>300</v>
      </c>
      <c r="G65" s="533">
        <v>83</v>
      </c>
      <c r="H65" s="880">
        <v>83</v>
      </c>
      <c r="I65" s="532">
        <v>83</v>
      </c>
      <c r="J65" s="533">
        <v>83</v>
      </c>
    </row>
    <row r="66" spans="1:10" ht="14.25" thickBot="1" thickTop="1">
      <c r="A66" s="766">
        <v>312001</v>
      </c>
      <c r="B66" s="531" t="s">
        <v>265</v>
      </c>
      <c r="C66" s="529">
        <v>111</v>
      </c>
      <c r="D66" s="512">
        <v>2000</v>
      </c>
      <c r="E66" s="512">
        <v>3058</v>
      </c>
      <c r="F66" s="511">
        <v>0</v>
      </c>
      <c r="G66" s="533">
        <v>0</v>
      </c>
      <c r="H66" s="880">
        <v>0</v>
      </c>
      <c r="I66" s="532">
        <v>0</v>
      </c>
      <c r="J66" s="533">
        <v>0</v>
      </c>
    </row>
    <row r="67" spans="1:10" ht="14.25" thickBot="1" thickTop="1">
      <c r="A67" s="766">
        <v>312001</v>
      </c>
      <c r="B67" s="531" t="s">
        <v>271</v>
      </c>
      <c r="C67" s="529">
        <v>111</v>
      </c>
      <c r="D67" s="512">
        <v>0</v>
      </c>
      <c r="E67" s="512">
        <v>0</v>
      </c>
      <c r="F67" s="511">
        <v>0</v>
      </c>
      <c r="G67" s="533">
        <v>0</v>
      </c>
      <c r="H67" s="880">
        <v>0</v>
      </c>
      <c r="I67" s="532">
        <v>0</v>
      </c>
      <c r="J67" s="533">
        <v>0</v>
      </c>
    </row>
    <row r="68" spans="1:10" ht="14.25" thickBot="1" thickTop="1">
      <c r="A68" s="766">
        <v>312002</v>
      </c>
      <c r="B68" s="531" t="s">
        <v>262</v>
      </c>
      <c r="C68" s="529">
        <v>71</v>
      </c>
      <c r="D68" s="512">
        <v>25210</v>
      </c>
      <c r="E68" s="512">
        <v>0</v>
      </c>
      <c r="F68" s="511">
        <v>0</v>
      </c>
      <c r="G68" s="533">
        <v>0</v>
      </c>
      <c r="H68" s="880">
        <v>0</v>
      </c>
      <c r="I68" s="532">
        <v>0</v>
      </c>
      <c r="J68" s="533">
        <v>0</v>
      </c>
    </row>
    <row r="69" spans="1:10" ht="14.25" thickBot="1" thickTop="1">
      <c r="A69" s="766"/>
      <c r="B69" s="531"/>
      <c r="C69" s="529"/>
      <c r="D69" s="512">
        <v>0</v>
      </c>
      <c r="E69" s="512"/>
      <c r="F69" s="511"/>
      <c r="G69" s="533"/>
      <c r="H69" s="880"/>
      <c r="I69" s="532"/>
      <c r="J69" s="533"/>
    </row>
    <row r="70" spans="1:10" ht="14.25" thickBot="1" thickTop="1">
      <c r="A70" s="766">
        <v>312012</v>
      </c>
      <c r="B70" s="531" t="s">
        <v>227</v>
      </c>
      <c r="C70" s="529">
        <v>111</v>
      </c>
      <c r="D70" s="512">
        <v>8147</v>
      </c>
      <c r="E70" s="512">
        <v>8064</v>
      </c>
      <c r="F70" s="511">
        <v>8103</v>
      </c>
      <c r="G70" s="533">
        <v>7827</v>
      </c>
      <c r="H70" s="880">
        <v>7827</v>
      </c>
      <c r="I70" s="532">
        <v>7827</v>
      </c>
      <c r="J70" s="533">
        <v>7827</v>
      </c>
    </row>
    <row r="71" spans="1:10" ht="14.25" thickBot="1" thickTop="1">
      <c r="A71" s="766">
        <v>312012</v>
      </c>
      <c r="B71" s="531" t="s">
        <v>228</v>
      </c>
      <c r="C71" s="529">
        <v>111</v>
      </c>
      <c r="D71" s="512">
        <v>581</v>
      </c>
      <c r="E71" s="512">
        <v>433</v>
      </c>
      <c r="F71" s="511">
        <v>0</v>
      </c>
      <c r="G71" s="533">
        <v>0</v>
      </c>
      <c r="H71" s="880">
        <v>0</v>
      </c>
      <c r="I71" s="532">
        <v>0</v>
      </c>
      <c r="J71" s="533">
        <v>0</v>
      </c>
    </row>
    <row r="72" spans="1:10" ht="14.25" thickBot="1" thickTop="1">
      <c r="A72" s="766">
        <v>312012</v>
      </c>
      <c r="B72" s="531" t="s">
        <v>229</v>
      </c>
      <c r="C72" s="529">
        <v>111</v>
      </c>
      <c r="D72" s="512">
        <v>4286</v>
      </c>
      <c r="E72" s="512">
        <v>3757</v>
      </c>
      <c r="F72" s="511">
        <v>5440</v>
      </c>
      <c r="G72" s="533">
        <v>5737</v>
      </c>
      <c r="H72" s="880">
        <v>5737</v>
      </c>
      <c r="I72" s="532">
        <v>5737</v>
      </c>
      <c r="J72" s="533">
        <v>5737</v>
      </c>
    </row>
    <row r="73" spans="1:10" ht="14.25" thickBot="1" thickTop="1">
      <c r="A73" s="547">
        <v>312012</v>
      </c>
      <c r="B73" s="606" t="s">
        <v>153</v>
      </c>
      <c r="C73" s="530">
        <v>111</v>
      </c>
      <c r="D73" s="512">
        <v>86</v>
      </c>
      <c r="E73" s="512">
        <v>87</v>
      </c>
      <c r="F73" s="511">
        <v>86</v>
      </c>
      <c r="G73" s="533">
        <v>86</v>
      </c>
      <c r="H73" s="880">
        <v>86</v>
      </c>
      <c r="I73" s="532">
        <v>86</v>
      </c>
      <c r="J73" s="533">
        <v>86</v>
      </c>
    </row>
    <row r="74" spans="1:10" ht="14.25" thickBot="1" thickTop="1">
      <c r="A74" s="766">
        <v>312012</v>
      </c>
      <c r="B74" s="531" t="s">
        <v>158</v>
      </c>
      <c r="C74" s="529">
        <v>111</v>
      </c>
      <c r="D74" s="512">
        <v>490440</v>
      </c>
      <c r="E74" s="512">
        <v>516460</v>
      </c>
      <c r="F74" s="511">
        <v>504104</v>
      </c>
      <c r="G74" s="533">
        <v>510247</v>
      </c>
      <c r="H74" s="880">
        <v>508800</v>
      </c>
      <c r="I74" s="532">
        <v>508800</v>
      </c>
      <c r="J74" s="533">
        <v>508800</v>
      </c>
    </row>
    <row r="75" spans="1:10" ht="14.25" thickBot="1" thickTop="1">
      <c r="A75" s="766">
        <v>312012</v>
      </c>
      <c r="B75" s="531" t="s">
        <v>242</v>
      </c>
      <c r="C75" s="529">
        <v>111</v>
      </c>
      <c r="D75" s="512">
        <v>1484</v>
      </c>
      <c r="E75" s="512">
        <v>96</v>
      </c>
      <c r="F75" s="511">
        <v>0</v>
      </c>
      <c r="G75" s="533">
        <v>47</v>
      </c>
      <c r="H75" s="880">
        <v>47</v>
      </c>
      <c r="I75" s="532">
        <v>47</v>
      </c>
      <c r="J75" s="533">
        <v>47</v>
      </c>
    </row>
    <row r="76" spans="1:10" ht="14.25" thickBot="1" thickTop="1">
      <c r="A76" s="766">
        <v>312012</v>
      </c>
      <c r="B76" s="531" t="s">
        <v>263</v>
      </c>
      <c r="C76" s="529">
        <v>111</v>
      </c>
      <c r="D76" s="512">
        <v>4050</v>
      </c>
      <c r="E76" s="512">
        <v>4200</v>
      </c>
      <c r="F76" s="511">
        <v>0</v>
      </c>
      <c r="G76" s="533">
        <v>4350</v>
      </c>
      <c r="H76" s="880">
        <v>4350</v>
      </c>
      <c r="I76" s="532">
        <v>4350</v>
      </c>
      <c r="J76" s="533">
        <v>4350</v>
      </c>
    </row>
    <row r="77" spans="1:10" ht="14.25" thickBot="1" thickTop="1">
      <c r="A77" s="766">
        <v>312012</v>
      </c>
      <c r="B77" s="531" t="s">
        <v>264</v>
      </c>
      <c r="C77" s="529">
        <v>111</v>
      </c>
      <c r="D77" s="512">
        <v>2400</v>
      </c>
      <c r="E77" s="512">
        <v>2400</v>
      </c>
      <c r="F77" s="511">
        <v>0</v>
      </c>
      <c r="G77" s="533">
        <v>2400</v>
      </c>
      <c r="H77" s="880">
        <v>2400</v>
      </c>
      <c r="I77" s="532">
        <v>2400</v>
      </c>
      <c r="J77" s="533">
        <v>2400</v>
      </c>
    </row>
    <row r="78" spans="1:10" ht="14.25" thickBot="1" thickTop="1">
      <c r="A78" s="766">
        <v>312012</v>
      </c>
      <c r="B78" s="531" t="s">
        <v>154</v>
      </c>
      <c r="C78" s="529">
        <v>111</v>
      </c>
      <c r="D78" s="512">
        <v>187</v>
      </c>
      <c r="E78" s="512">
        <v>188</v>
      </c>
      <c r="F78" s="511">
        <v>187</v>
      </c>
      <c r="G78" s="533">
        <v>189</v>
      </c>
      <c r="H78" s="880">
        <v>189</v>
      </c>
      <c r="I78" s="532">
        <v>189</v>
      </c>
      <c r="J78" s="533">
        <v>189</v>
      </c>
    </row>
    <row r="79" spans="1:10" ht="14.25" thickBot="1" thickTop="1">
      <c r="A79" s="766">
        <v>312012</v>
      </c>
      <c r="B79" s="531" t="s">
        <v>155</v>
      </c>
      <c r="C79" s="529">
        <v>111</v>
      </c>
      <c r="D79" s="512">
        <v>3001</v>
      </c>
      <c r="E79" s="512">
        <v>3068</v>
      </c>
      <c r="F79" s="511">
        <v>3068</v>
      </c>
      <c r="G79" s="533">
        <v>3243</v>
      </c>
      <c r="H79" s="880">
        <v>3243</v>
      </c>
      <c r="I79" s="532">
        <v>3243</v>
      </c>
      <c r="J79" s="533">
        <v>3243</v>
      </c>
    </row>
    <row r="80" spans="1:10" ht="14.25" thickBot="1" thickTop="1">
      <c r="A80" s="766">
        <v>312012</v>
      </c>
      <c r="B80" s="531" t="s">
        <v>156</v>
      </c>
      <c r="C80" s="529">
        <v>111</v>
      </c>
      <c r="D80" s="512">
        <v>660</v>
      </c>
      <c r="E80" s="512">
        <v>662</v>
      </c>
      <c r="F80" s="511">
        <v>662</v>
      </c>
      <c r="G80" s="533">
        <v>664</v>
      </c>
      <c r="H80" s="880">
        <v>664</v>
      </c>
      <c r="I80" s="532">
        <v>664</v>
      </c>
      <c r="J80" s="533">
        <v>664</v>
      </c>
    </row>
    <row r="81" spans="1:10" ht="14.25" thickBot="1" thickTop="1">
      <c r="A81" s="779">
        <v>312012</v>
      </c>
      <c r="B81" s="531" t="s">
        <v>272</v>
      </c>
      <c r="C81" s="509">
        <v>111</v>
      </c>
      <c r="D81" s="511">
        <v>674</v>
      </c>
      <c r="E81" s="512">
        <v>528</v>
      </c>
      <c r="F81" s="511">
        <v>0</v>
      </c>
      <c r="G81" s="533">
        <v>527</v>
      </c>
      <c r="H81" s="880">
        <v>0</v>
      </c>
      <c r="I81" s="532">
        <v>0</v>
      </c>
      <c r="J81" s="533">
        <v>0</v>
      </c>
    </row>
    <row r="82" spans="1:10" ht="14.25" thickBot="1" thickTop="1">
      <c r="A82" s="779">
        <v>312012</v>
      </c>
      <c r="B82" s="531" t="s">
        <v>295</v>
      </c>
      <c r="C82" s="509">
        <v>111</v>
      </c>
      <c r="D82" s="511">
        <v>12</v>
      </c>
      <c r="E82" s="512">
        <v>114</v>
      </c>
      <c r="F82" s="511">
        <v>114</v>
      </c>
      <c r="G82" s="533">
        <v>36</v>
      </c>
      <c r="H82" s="880">
        <v>36</v>
      </c>
      <c r="I82" s="532">
        <v>36</v>
      </c>
      <c r="J82" s="533">
        <v>36</v>
      </c>
    </row>
    <row r="83" spans="1:10" ht="14.25" thickBot="1" thickTop="1">
      <c r="A83" s="780">
        <v>312012</v>
      </c>
      <c r="B83" s="534" t="s">
        <v>297</v>
      </c>
      <c r="C83" s="509">
        <v>111</v>
      </c>
      <c r="D83" s="520">
        <v>0</v>
      </c>
      <c r="E83" s="519">
        <v>13</v>
      </c>
      <c r="F83" s="514">
        <v>13</v>
      </c>
      <c r="G83" s="535">
        <v>14</v>
      </c>
      <c r="H83" s="884">
        <v>14</v>
      </c>
      <c r="I83" s="851">
        <v>14</v>
      </c>
      <c r="J83" s="535">
        <v>14</v>
      </c>
    </row>
    <row r="84" spans="1:10" ht="14.25" thickBot="1" thickTop="1">
      <c r="A84" s="536" t="s">
        <v>161</v>
      </c>
      <c r="B84" s="537"/>
      <c r="C84" s="537"/>
      <c r="D84" s="538">
        <f aca="true" t="shared" si="18" ref="D84:J84">D47+D21+D9</f>
        <v>1334372</v>
      </c>
      <c r="E84" s="538">
        <f t="shared" si="18"/>
        <v>1337013</v>
      </c>
      <c r="F84" s="538">
        <f t="shared" si="18"/>
        <v>1316162</v>
      </c>
      <c r="G84" s="538">
        <f t="shared" si="18"/>
        <v>1406661</v>
      </c>
      <c r="H84" s="876">
        <f t="shared" si="18"/>
        <v>1418850</v>
      </c>
      <c r="I84" s="538">
        <f t="shared" si="18"/>
        <v>1414651</v>
      </c>
      <c r="J84" s="538">
        <f t="shared" si="18"/>
        <v>1414717</v>
      </c>
    </row>
    <row r="85" spans="1:10" ht="14.25" thickBot="1" thickTop="1">
      <c r="A85" s="565"/>
      <c r="B85" s="781"/>
      <c r="C85" s="539"/>
      <c r="D85" s="540"/>
      <c r="E85" s="541"/>
      <c r="F85" s="541"/>
      <c r="G85" s="541"/>
      <c r="H85" s="889"/>
      <c r="I85" s="616"/>
      <c r="J85" s="617"/>
    </row>
    <row r="86" spans="1:10" ht="14.25" thickBot="1" thickTop="1">
      <c r="A86" s="567"/>
      <c r="B86" s="782"/>
      <c r="C86" s="539"/>
      <c r="D86" s="543"/>
      <c r="E86" s="544"/>
      <c r="F86" s="544"/>
      <c r="G86" s="544"/>
      <c r="H86" s="890"/>
      <c r="I86" s="618"/>
      <c r="J86" s="619"/>
    </row>
    <row r="87" spans="1:10" ht="35.25" thickBot="1" thickTop="1">
      <c r="A87" s="492" t="s">
        <v>114</v>
      </c>
      <c r="B87" s="763"/>
      <c r="C87" s="493" t="s">
        <v>223</v>
      </c>
      <c r="D87" s="855" t="s">
        <v>292</v>
      </c>
      <c r="E87" s="856" t="s">
        <v>339</v>
      </c>
      <c r="F87" s="494" t="s">
        <v>333</v>
      </c>
      <c r="G87" s="857" t="s">
        <v>341</v>
      </c>
      <c r="H87" s="872" t="s">
        <v>322</v>
      </c>
      <c r="I87" s="854" t="s">
        <v>323</v>
      </c>
      <c r="J87" s="858" t="s">
        <v>342</v>
      </c>
    </row>
    <row r="88" spans="1:10" ht="14.25" thickBot="1" thickTop="1">
      <c r="A88" s="497"/>
      <c r="B88" s="764"/>
      <c r="C88" s="498" t="s">
        <v>224</v>
      </c>
      <c r="D88" s="861" t="s">
        <v>115</v>
      </c>
      <c r="E88" s="862" t="s">
        <v>115</v>
      </c>
      <c r="F88" s="862" t="s">
        <v>115</v>
      </c>
      <c r="G88" s="864" t="s">
        <v>115</v>
      </c>
      <c r="H88" s="872" t="s">
        <v>115</v>
      </c>
      <c r="I88" s="859" t="s">
        <v>115</v>
      </c>
      <c r="J88" s="860" t="s">
        <v>115</v>
      </c>
    </row>
    <row r="89" spans="1:10" ht="14.25" thickBot="1" thickTop="1">
      <c r="A89" s="545" t="s">
        <v>162</v>
      </c>
      <c r="B89" s="783"/>
      <c r="C89" s="546"/>
      <c r="D89" s="794">
        <f>D90+D91+D93+D94+D95+D96+D97+D98+D99+D92</f>
        <v>23068</v>
      </c>
      <c r="E89" s="794">
        <f aca="true" t="shared" si="19" ref="E89:J89">E90+E91+E93+E94+E95+E96+E97+E98+E99+E92</f>
        <v>27268</v>
      </c>
      <c r="F89" s="794">
        <f t="shared" si="19"/>
        <v>50538</v>
      </c>
      <c r="G89" s="794">
        <f t="shared" si="19"/>
        <v>69752</v>
      </c>
      <c r="H89" s="794">
        <f t="shared" si="19"/>
        <v>65978</v>
      </c>
      <c r="I89" s="794">
        <f t="shared" si="19"/>
        <v>65174</v>
      </c>
      <c r="J89" s="794">
        <f t="shared" si="19"/>
        <v>63908</v>
      </c>
    </row>
    <row r="90" spans="1:10" ht="14.25" thickBot="1" thickTop="1">
      <c r="A90" s="547"/>
      <c r="B90" s="621" t="s">
        <v>225</v>
      </c>
      <c r="C90" s="549">
        <v>72</v>
      </c>
      <c r="D90" s="551">
        <v>2254</v>
      </c>
      <c r="E90" s="551">
        <v>2499</v>
      </c>
      <c r="F90" s="555">
        <v>2505</v>
      </c>
      <c r="G90" s="551">
        <v>2157</v>
      </c>
      <c r="H90" s="891">
        <v>2100</v>
      </c>
      <c r="I90" s="550">
        <v>2100</v>
      </c>
      <c r="J90" s="601">
        <v>2100</v>
      </c>
    </row>
    <row r="91" spans="1:10" ht="14.25" thickBot="1" thickTop="1">
      <c r="A91" s="547"/>
      <c r="B91" s="621" t="s">
        <v>226</v>
      </c>
      <c r="C91" s="549">
        <v>72</v>
      </c>
      <c r="D91" s="551">
        <v>8076</v>
      </c>
      <c r="E91" s="551">
        <v>8076</v>
      </c>
      <c r="F91" s="555">
        <v>6475</v>
      </c>
      <c r="G91" s="551">
        <v>7820</v>
      </c>
      <c r="H91" s="891">
        <v>8672</v>
      </c>
      <c r="I91" s="550">
        <v>8672</v>
      </c>
      <c r="J91" s="601">
        <v>8672</v>
      </c>
    </row>
    <row r="92" spans="1:10" ht="14.25" thickBot="1" thickTop="1">
      <c r="A92" s="553"/>
      <c r="B92" s="784" t="s">
        <v>330</v>
      </c>
      <c r="C92" s="549">
        <v>72</v>
      </c>
      <c r="D92" s="552">
        <v>0</v>
      </c>
      <c r="E92" s="552">
        <v>0</v>
      </c>
      <c r="F92" s="555">
        <v>19000</v>
      </c>
      <c r="G92" s="551">
        <v>19852</v>
      </c>
      <c r="H92" s="891">
        <v>19000</v>
      </c>
      <c r="I92" s="550">
        <v>19000</v>
      </c>
      <c r="J92" s="601">
        <v>19000</v>
      </c>
    </row>
    <row r="93" spans="1:10" ht="14.25" thickBot="1" thickTop="1">
      <c r="A93" s="553"/>
      <c r="B93" s="784" t="s">
        <v>266</v>
      </c>
      <c r="C93" s="549">
        <v>41</v>
      </c>
      <c r="D93" s="552">
        <v>850</v>
      </c>
      <c r="E93" s="552">
        <v>650</v>
      </c>
      <c r="F93" s="555">
        <v>1000</v>
      </c>
      <c r="G93" s="551">
        <v>650</v>
      </c>
      <c r="H93" s="891">
        <v>1000</v>
      </c>
      <c r="I93" s="550">
        <v>1000</v>
      </c>
      <c r="J93" s="601">
        <v>1000</v>
      </c>
    </row>
    <row r="94" spans="1:10" ht="14.25" thickBot="1" thickTop="1">
      <c r="A94" s="547"/>
      <c r="B94" s="621" t="s">
        <v>273</v>
      </c>
      <c r="C94" s="549">
        <v>41</v>
      </c>
      <c r="D94" s="555">
        <v>8</v>
      </c>
      <c r="E94" s="551">
        <v>2</v>
      </c>
      <c r="F94" s="555">
        <v>0</v>
      </c>
      <c r="G94" s="551">
        <v>11</v>
      </c>
      <c r="H94" s="891">
        <v>0</v>
      </c>
      <c r="I94" s="550">
        <v>0</v>
      </c>
      <c r="J94" s="1089">
        <v>0</v>
      </c>
    </row>
    <row r="95" spans="1:10" ht="14.25" thickBot="1" thickTop="1">
      <c r="A95" s="547"/>
      <c r="B95" s="621" t="s">
        <v>274</v>
      </c>
      <c r="C95" s="549">
        <v>72</v>
      </c>
      <c r="D95" s="555">
        <v>10708</v>
      </c>
      <c r="E95" s="551">
        <v>5553</v>
      </c>
      <c r="F95" s="555">
        <v>2972</v>
      </c>
      <c r="G95" s="551">
        <v>4284</v>
      </c>
      <c r="H95" s="891">
        <v>3093</v>
      </c>
      <c r="I95" s="550">
        <v>3093</v>
      </c>
      <c r="J95" s="601">
        <v>3093</v>
      </c>
    </row>
    <row r="96" spans="1:10" ht="14.25" thickBot="1" thickTop="1">
      <c r="A96" s="547"/>
      <c r="B96" s="621" t="s">
        <v>298</v>
      </c>
      <c r="C96" s="549">
        <v>72</v>
      </c>
      <c r="D96" s="555">
        <v>704</v>
      </c>
      <c r="E96" s="551">
        <v>1670</v>
      </c>
      <c r="F96" s="555">
        <v>1700</v>
      </c>
      <c r="G96" s="551">
        <v>1700</v>
      </c>
      <c r="H96" s="891">
        <v>1700</v>
      </c>
      <c r="I96" s="550">
        <v>1700</v>
      </c>
      <c r="J96" s="601">
        <v>1700</v>
      </c>
    </row>
    <row r="97" spans="1:10" ht="14.25" thickBot="1" thickTop="1">
      <c r="A97" s="547"/>
      <c r="B97" s="621" t="s">
        <v>299</v>
      </c>
      <c r="C97" s="549">
        <v>72</v>
      </c>
      <c r="D97" s="555">
        <v>468</v>
      </c>
      <c r="E97" s="551">
        <v>8818</v>
      </c>
      <c r="F97" s="555">
        <v>470</v>
      </c>
      <c r="G97" s="551">
        <v>4000</v>
      </c>
      <c r="H97" s="891">
        <v>400</v>
      </c>
      <c r="I97" s="550">
        <v>400</v>
      </c>
      <c r="J97" s="601">
        <v>400</v>
      </c>
    </row>
    <row r="98" spans="1:10" ht="14.25" thickBot="1" thickTop="1">
      <c r="A98" s="547"/>
      <c r="B98" s="621" t="s">
        <v>300</v>
      </c>
      <c r="C98" s="549"/>
      <c r="D98" s="555">
        <v>0</v>
      </c>
      <c r="E98" s="551">
        <v>0</v>
      </c>
      <c r="F98" s="555">
        <v>16416</v>
      </c>
      <c r="G98" s="551">
        <v>29278</v>
      </c>
      <c r="H98" s="891">
        <v>30013</v>
      </c>
      <c r="I98" s="550">
        <v>29209</v>
      </c>
      <c r="J98" s="601">
        <v>27943</v>
      </c>
    </row>
    <row r="99" spans="1:10" ht="14.25" thickBot="1" thickTop="1">
      <c r="A99" s="556"/>
      <c r="B99" s="627"/>
      <c r="C99" s="549"/>
      <c r="D99" s="558"/>
      <c r="E99" s="559">
        <v>0</v>
      </c>
      <c r="F99" s="558"/>
      <c r="G99" s="559">
        <v>0</v>
      </c>
      <c r="H99" s="891">
        <v>0</v>
      </c>
      <c r="I99" s="557">
        <v>0</v>
      </c>
      <c r="J99" s="610">
        <v>0</v>
      </c>
    </row>
    <row r="100" spans="1:10" ht="14.25" thickBot="1" thickTop="1">
      <c r="A100" s="560" t="s">
        <v>161</v>
      </c>
      <c r="B100" s="561"/>
      <c r="C100" s="561"/>
      <c r="D100" s="563">
        <f aca="true" t="shared" si="20" ref="D100:J100">D84+D89</f>
        <v>1357440</v>
      </c>
      <c r="E100" s="563">
        <f t="shared" si="20"/>
        <v>1364281</v>
      </c>
      <c r="F100" s="563">
        <f t="shared" si="20"/>
        <v>1366700</v>
      </c>
      <c r="G100" s="564">
        <f t="shared" si="20"/>
        <v>1476413</v>
      </c>
      <c r="H100" s="892">
        <f t="shared" si="20"/>
        <v>1484828</v>
      </c>
      <c r="I100" s="562">
        <f t="shared" si="20"/>
        <v>1479825</v>
      </c>
      <c r="J100" s="563">
        <f t="shared" si="20"/>
        <v>1478625</v>
      </c>
    </row>
    <row r="101" spans="1:10" ht="14.25" thickBot="1" thickTop="1">
      <c r="A101" s="565"/>
      <c r="B101" s="781"/>
      <c r="C101" s="539"/>
      <c r="D101" s="566"/>
      <c r="E101" s="541"/>
      <c r="F101" s="541"/>
      <c r="G101" s="541"/>
      <c r="H101" s="893"/>
      <c r="I101" s="542"/>
      <c r="J101" s="542"/>
    </row>
    <row r="102" spans="1:10" ht="14.25" thickBot="1" thickTop="1">
      <c r="A102" s="567"/>
      <c r="B102" s="782"/>
      <c r="C102" s="539"/>
      <c r="D102" s="543"/>
      <c r="E102" s="544"/>
      <c r="F102" s="544"/>
      <c r="G102" s="544"/>
      <c r="H102" s="893"/>
      <c r="I102" s="542"/>
      <c r="J102" s="542"/>
    </row>
    <row r="103" spans="1:10" ht="35.25" thickBot="1" thickTop="1">
      <c r="A103" s="623" t="s">
        <v>163</v>
      </c>
      <c r="B103" s="624"/>
      <c r="C103" s="493" t="s">
        <v>223</v>
      </c>
      <c r="D103" s="865" t="s">
        <v>292</v>
      </c>
      <c r="E103" s="856" t="s">
        <v>339</v>
      </c>
      <c r="F103" s="494" t="s">
        <v>340</v>
      </c>
      <c r="G103" s="866" t="s">
        <v>341</v>
      </c>
      <c r="H103" s="872" t="s">
        <v>322</v>
      </c>
      <c r="I103" s="854" t="s">
        <v>323</v>
      </c>
      <c r="J103" s="858" t="s">
        <v>342</v>
      </c>
    </row>
    <row r="104" spans="1:10" ht="14.25" thickBot="1" thickTop="1">
      <c r="A104" s="623"/>
      <c r="B104" s="624"/>
      <c r="C104" s="498" t="s">
        <v>224</v>
      </c>
      <c r="D104" s="850" t="s">
        <v>115</v>
      </c>
      <c r="E104" s="862"/>
      <c r="F104" s="863" t="s">
        <v>115</v>
      </c>
      <c r="G104" s="867" t="s">
        <v>115</v>
      </c>
      <c r="H104" s="872" t="s">
        <v>115</v>
      </c>
      <c r="I104" s="859" t="s">
        <v>115</v>
      </c>
      <c r="J104" s="860" t="s">
        <v>115</v>
      </c>
    </row>
    <row r="105" spans="1:10" ht="14.25" thickBot="1" thickTop="1">
      <c r="A105" s="568">
        <v>233001</v>
      </c>
      <c r="B105" s="602" t="s">
        <v>164</v>
      </c>
      <c r="C105" s="576">
        <v>43</v>
      </c>
      <c r="D105" s="569">
        <v>0</v>
      </c>
      <c r="E105" s="569">
        <v>0</v>
      </c>
      <c r="F105" s="625">
        <v>0</v>
      </c>
      <c r="G105" s="626">
        <v>0</v>
      </c>
      <c r="H105" s="894">
        <v>0</v>
      </c>
      <c r="I105" s="582">
        <v>0</v>
      </c>
      <c r="J105" s="602">
        <v>0</v>
      </c>
    </row>
    <row r="106" spans="1:10" ht="14.25" thickBot="1" thickTop="1">
      <c r="A106" s="571">
        <v>231</v>
      </c>
      <c r="B106" s="785" t="s">
        <v>354</v>
      </c>
      <c r="C106" s="509">
        <v>43</v>
      </c>
      <c r="D106" s="519">
        <v>0</v>
      </c>
      <c r="E106" s="519">
        <v>0</v>
      </c>
      <c r="F106" s="532">
        <v>0</v>
      </c>
      <c r="G106" s="533">
        <v>0</v>
      </c>
      <c r="H106" s="880">
        <v>0</v>
      </c>
      <c r="I106" s="510">
        <v>0</v>
      </c>
      <c r="J106" s="533">
        <v>0</v>
      </c>
    </row>
    <row r="107" spans="1:10" ht="14.25" thickBot="1" thickTop="1">
      <c r="A107" s="779">
        <v>322001</v>
      </c>
      <c r="B107" s="531" t="s">
        <v>246</v>
      </c>
      <c r="C107" s="529" t="s">
        <v>240</v>
      </c>
      <c r="D107" s="511">
        <v>173069</v>
      </c>
      <c r="E107" s="511">
        <v>0</v>
      </c>
      <c r="F107" s="532">
        <v>0</v>
      </c>
      <c r="G107" s="533">
        <v>0</v>
      </c>
      <c r="H107" s="880">
        <v>0</v>
      </c>
      <c r="I107" s="510">
        <v>0</v>
      </c>
      <c r="J107" s="533">
        <v>0</v>
      </c>
    </row>
    <row r="108" spans="1:10" ht="14.25" thickBot="1" thickTop="1">
      <c r="A108" s="786">
        <v>322001</v>
      </c>
      <c r="B108" s="531" t="s">
        <v>247</v>
      </c>
      <c r="C108" s="529" t="s">
        <v>241</v>
      </c>
      <c r="D108" s="511">
        <v>20361</v>
      </c>
      <c r="E108" s="511">
        <v>0</v>
      </c>
      <c r="F108" s="532">
        <v>0</v>
      </c>
      <c r="G108" s="533">
        <v>0</v>
      </c>
      <c r="H108" s="880">
        <v>0</v>
      </c>
      <c r="I108" s="510">
        <v>0</v>
      </c>
      <c r="J108" s="533">
        <v>0</v>
      </c>
    </row>
    <row r="109" spans="1:10" ht="14.25" thickBot="1" thickTop="1">
      <c r="A109" s="766">
        <v>322001</v>
      </c>
      <c r="B109" s="531" t="s">
        <v>377</v>
      </c>
      <c r="C109" s="529">
        <v>111</v>
      </c>
      <c r="D109" s="511">
        <v>0</v>
      </c>
      <c r="E109" s="511">
        <v>0</v>
      </c>
      <c r="F109" s="532">
        <v>0</v>
      </c>
      <c r="G109" s="533">
        <v>0</v>
      </c>
      <c r="H109" s="880">
        <v>0</v>
      </c>
      <c r="I109" s="510">
        <v>0</v>
      </c>
      <c r="J109" s="533">
        <v>0</v>
      </c>
    </row>
    <row r="110" spans="1:10" ht="14.25" thickBot="1" thickTop="1">
      <c r="A110" s="787"/>
      <c r="B110" s="534"/>
      <c r="C110" s="529"/>
      <c r="D110" s="572">
        <v>0</v>
      </c>
      <c r="E110" s="572">
        <v>0</v>
      </c>
      <c r="F110" s="851">
        <v>0</v>
      </c>
      <c r="G110" s="535">
        <v>0</v>
      </c>
      <c r="H110" s="880">
        <v>0</v>
      </c>
      <c r="I110" s="622">
        <v>0</v>
      </c>
      <c r="J110" s="535">
        <v>0</v>
      </c>
    </row>
    <row r="111" spans="1:10" ht="14.25" thickBot="1" thickTop="1">
      <c r="A111" s="573" t="s">
        <v>165</v>
      </c>
      <c r="B111" s="1116"/>
      <c r="C111" s="561"/>
      <c r="D111" s="574">
        <f>D105+D106+D107+D108+D109+D110</f>
        <v>193430</v>
      </c>
      <c r="E111" s="574">
        <f aca="true" t="shared" si="21" ref="E111:J111">E105+E106+E107+E108+E109+E110</f>
        <v>0</v>
      </c>
      <c r="F111" s="574">
        <f t="shared" si="21"/>
        <v>0</v>
      </c>
      <c r="G111" s="574">
        <f t="shared" si="21"/>
        <v>0</v>
      </c>
      <c r="H111" s="574">
        <f t="shared" si="21"/>
        <v>0</v>
      </c>
      <c r="I111" s="574">
        <f t="shared" si="21"/>
        <v>0</v>
      </c>
      <c r="J111" s="574">
        <f t="shared" si="21"/>
        <v>0</v>
      </c>
    </row>
    <row r="112" spans="1:10" ht="14.25" thickBot="1" thickTop="1">
      <c r="A112" s="1133"/>
      <c r="B112" s="1120"/>
      <c r="C112" s="549"/>
      <c r="D112" s="578"/>
      <c r="E112" s="1112"/>
      <c r="F112" s="1112"/>
      <c r="G112" s="577"/>
      <c r="H112" s="895"/>
      <c r="I112" s="1114"/>
      <c r="J112" s="868"/>
    </row>
    <row r="113" spans="1:10" ht="14.25" thickBot="1" thickTop="1">
      <c r="A113" s="1134"/>
      <c r="B113" s="1121"/>
      <c r="C113" s="549"/>
      <c r="D113" s="580"/>
      <c r="E113" s="581"/>
      <c r="F113" s="581"/>
      <c r="G113" s="548"/>
      <c r="H113" s="895"/>
      <c r="I113" s="580"/>
      <c r="J113" s="621"/>
    </row>
    <row r="114" spans="1:10" ht="14.25" thickBot="1" thickTop="1">
      <c r="A114" s="1134"/>
      <c r="B114" s="1121"/>
      <c r="C114" s="549"/>
      <c r="D114" s="580"/>
      <c r="E114" s="581"/>
      <c r="F114" s="581"/>
      <c r="G114" s="548"/>
      <c r="H114" s="895"/>
      <c r="I114" s="580"/>
      <c r="J114" s="621"/>
    </row>
    <row r="115" spans="1:10" ht="14.25" thickBot="1" thickTop="1">
      <c r="A115" s="1135"/>
      <c r="B115" s="1122"/>
      <c r="C115" s="549"/>
      <c r="D115" s="1118"/>
      <c r="E115" s="1115"/>
      <c r="F115" s="1115"/>
      <c r="G115" s="1117"/>
      <c r="H115" s="895"/>
      <c r="I115" s="1118"/>
      <c r="J115" s="627"/>
    </row>
    <row r="116" spans="1:10" ht="35.25" thickBot="1" thickTop="1">
      <c r="A116" s="623" t="s">
        <v>166</v>
      </c>
      <c r="B116" s="1123"/>
      <c r="C116" s="493" t="s">
        <v>223</v>
      </c>
      <c r="D116" s="1119" t="s">
        <v>292</v>
      </c>
      <c r="E116" s="856" t="s">
        <v>339</v>
      </c>
      <c r="F116" s="494" t="s">
        <v>340</v>
      </c>
      <c r="G116" s="496" t="s">
        <v>341</v>
      </c>
      <c r="H116" s="872" t="s">
        <v>322</v>
      </c>
      <c r="I116" s="1064" t="s">
        <v>323</v>
      </c>
      <c r="J116" s="858" t="s">
        <v>342</v>
      </c>
    </row>
    <row r="117" spans="1:10" ht="14.25" thickBot="1" thickTop="1">
      <c r="A117" s="623"/>
      <c r="B117" s="1124"/>
      <c r="C117" s="498" t="s">
        <v>224</v>
      </c>
      <c r="D117" s="861" t="s">
        <v>115</v>
      </c>
      <c r="E117" s="862"/>
      <c r="F117" s="863" t="s">
        <v>115</v>
      </c>
      <c r="G117" s="864"/>
      <c r="H117" s="872" t="s">
        <v>115</v>
      </c>
      <c r="I117" s="859" t="s">
        <v>115</v>
      </c>
      <c r="J117" s="860" t="s">
        <v>115</v>
      </c>
    </row>
    <row r="118" spans="1:10" ht="14.25" thickBot="1" thickTop="1">
      <c r="A118" s="1136">
        <v>453</v>
      </c>
      <c r="B118" s="1113" t="s">
        <v>235</v>
      </c>
      <c r="C118" s="549">
        <v>46</v>
      </c>
      <c r="D118" s="578">
        <v>1089</v>
      </c>
      <c r="E118" s="577">
        <v>0</v>
      </c>
      <c r="F118" s="577">
        <v>0</v>
      </c>
      <c r="G118" s="579">
        <v>0</v>
      </c>
      <c r="H118" s="895">
        <v>0</v>
      </c>
      <c r="I118" s="625">
        <v>0</v>
      </c>
      <c r="J118" s="626">
        <v>0</v>
      </c>
    </row>
    <row r="119" spans="1:10" ht="14.25" thickBot="1" thickTop="1">
      <c r="A119" s="1137">
        <v>454001</v>
      </c>
      <c r="B119" s="1125" t="s">
        <v>186</v>
      </c>
      <c r="C119" s="549">
        <v>46</v>
      </c>
      <c r="D119" s="580">
        <v>0</v>
      </c>
      <c r="E119" s="581">
        <v>238738</v>
      </c>
      <c r="F119" s="581">
        <v>250000</v>
      </c>
      <c r="G119" s="548">
        <v>400000</v>
      </c>
      <c r="H119" s="895">
        <v>50000</v>
      </c>
      <c r="I119" s="620">
        <v>0</v>
      </c>
      <c r="J119" s="621">
        <v>0</v>
      </c>
    </row>
    <row r="120" spans="1:10" ht="14.25" thickBot="1" thickTop="1">
      <c r="A120" s="1138">
        <v>45</v>
      </c>
      <c r="B120" s="1126" t="s">
        <v>380</v>
      </c>
      <c r="C120" s="868">
        <v>131</v>
      </c>
      <c r="D120" s="869">
        <v>0</v>
      </c>
      <c r="E120" s="575">
        <v>0</v>
      </c>
      <c r="F120" s="575">
        <v>0</v>
      </c>
      <c r="G120" s="554">
        <v>0</v>
      </c>
      <c r="H120" s="896">
        <v>29297</v>
      </c>
      <c r="I120" s="870">
        <v>0</v>
      </c>
      <c r="J120" s="784">
        <v>0</v>
      </c>
    </row>
    <row r="121" spans="1:10" ht="14.25" thickBot="1" thickTop="1">
      <c r="A121" s="1138">
        <v>513</v>
      </c>
      <c r="B121" s="1126" t="s">
        <v>301</v>
      </c>
      <c r="C121" s="868">
        <v>52</v>
      </c>
      <c r="D121" s="869">
        <v>0</v>
      </c>
      <c r="E121" s="575">
        <v>0</v>
      </c>
      <c r="F121" s="575">
        <v>400000</v>
      </c>
      <c r="G121" s="554">
        <v>500000</v>
      </c>
      <c r="H121" s="896">
        <v>0</v>
      </c>
      <c r="I121" s="870">
        <v>0</v>
      </c>
      <c r="J121" s="784">
        <v>0</v>
      </c>
    </row>
    <row r="122" spans="1:10" ht="14.25" thickBot="1" thickTop="1">
      <c r="A122" s="560" t="s">
        <v>167</v>
      </c>
      <c r="B122" s="1127"/>
      <c r="C122" s="561"/>
      <c r="D122" s="561">
        <f>D118+D119+D121+D120</f>
        <v>1089</v>
      </c>
      <c r="E122" s="561">
        <f aca="true" t="shared" si="22" ref="E122:J122">E118+E119+E121+E120</f>
        <v>238738</v>
      </c>
      <c r="F122" s="561">
        <f t="shared" si="22"/>
        <v>650000</v>
      </c>
      <c r="G122" s="561">
        <f t="shared" si="22"/>
        <v>900000</v>
      </c>
      <c r="H122" s="561">
        <f t="shared" si="22"/>
        <v>79297</v>
      </c>
      <c r="I122" s="561">
        <f t="shared" si="22"/>
        <v>0</v>
      </c>
      <c r="J122" s="561">
        <f t="shared" si="22"/>
        <v>0</v>
      </c>
    </row>
    <row r="123" spans="1:10" ht="14.25" thickBot="1" thickTop="1">
      <c r="A123" s="1139"/>
      <c r="B123" s="1128"/>
      <c r="C123" s="549"/>
      <c r="D123" s="582"/>
      <c r="E123" s="570"/>
      <c r="F123" s="570"/>
      <c r="G123" s="569"/>
      <c r="H123" s="895"/>
      <c r="I123" s="625"/>
      <c r="J123" s="626"/>
    </row>
    <row r="124" spans="1:10" ht="14.25" thickBot="1" thickTop="1">
      <c r="A124" s="1140" t="s">
        <v>168</v>
      </c>
      <c r="B124" s="1129"/>
      <c r="C124" s="583"/>
      <c r="D124" s="584"/>
      <c r="E124" s="585"/>
      <c r="F124" s="585"/>
      <c r="G124" s="586"/>
      <c r="H124" s="897"/>
      <c r="I124" s="628"/>
      <c r="J124" s="629"/>
    </row>
    <row r="125" spans="1:10" ht="14.25" thickBot="1" thickTop="1">
      <c r="A125" s="1140"/>
      <c r="B125" s="1130"/>
      <c r="C125" s="539"/>
      <c r="D125" s="585"/>
      <c r="E125" s="585"/>
      <c r="F125" s="585"/>
      <c r="G125" s="586"/>
      <c r="H125" s="897"/>
      <c r="I125" s="628"/>
      <c r="J125" s="629"/>
    </row>
    <row r="126" spans="1:10" ht="14.25" thickBot="1" thickTop="1">
      <c r="A126" s="1141"/>
      <c r="B126" s="1131"/>
      <c r="C126" s="587"/>
      <c r="D126" s="543"/>
      <c r="E126" s="543"/>
      <c r="F126" s="588"/>
      <c r="G126" s="589"/>
      <c r="H126" s="898"/>
      <c r="I126" s="630"/>
      <c r="J126" s="631"/>
    </row>
    <row r="127" spans="1:10" ht="14.25" thickBot="1" thickTop="1">
      <c r="A127" s="590" t="s">
        <v>169</v>
      </c>
      <c r="B127" s="1132"/>
      <c r="C127" s="591"/>
      <c r="D127" s="592">
        <f aca="true" t="shared" si="23" ref="D127:J127">D100</f>
        <v>1357440</v>
      </c>
      <c r="E127" s="592">
        <f t="shared" si="23"/>
        <v>1364281</v>
      </c>
      <c r="F127" s="592">
        <f t="shared" si="23"/>
        <v>1366700</v>
      </c>
      <c r="G127" s="592">
        <f t="shared" si="23"/>
        <v>1476413</v>
      </c>
      <c r="H127" s="873">
        <f t="shared" si="23"/>
        <v>1484828</v>
      </c>
      <c r="I127" s="592">
        <f t="shared" si="23"/>
        <v>1479825</v>
      </c>
      <c r="J127" s="592">
        <f t="shared" si="23"/>
        <v>1478625</v>
      </c>
    </row>
    <row r="128" spans="1:10" ht="14.25" thickBot="1" thickTop="1">
      <c r="A128" s="590" t="s">
        <v>163</v>
      </c>
      <c r="B128" s="1132"/>
      <c r="C128" s="591"/>
      <c r="D128" s="593">
        <f aca="true" t="shared" si="24" ref="D128:J128">D111</f>
        <v>193430</v>
      </c>
      <c r="E128" s="593">
        <f t="shared" si="24"/>
        <v>0</v>
      </c>
      <c r="F128" s="593">
        <f t="shared" si="24"/>
        <v>0</v>
      </c>
      <c r="G128" s="593">
        <f t="shared" si="24"/>
        <v>0</v>
      </c>
      <c r="H128" s="874">
        <f t="shared" si="24"/>
        <v>0</v>
      </c>
      <c r="I128" s="593">
        <f t="shared" si="24"/>
        <v>0</v>
      </c>
      <c r="J128" s="593">
        <f t="shared" si="24"/>
        <v>0</v>
      </c>
    </row>
    <row r="129" spans="1:10" ht="14.25" thickBot="1" thickTop="1">
      <c r="A129" s="590" t="s">
        <v>170</v>
      </c>
      <c r="B129" s="1132"/>
      <c r="C129" s="591"/>
      <c r="D129" s="594">
        <f aca="true" t="shared" si="25" ref="D129:J129">D122</f>
        <v>1089</v>
      </c>
      <c r="E129" s="594">
        <f t="shared" si="25"/>
        <v>238738</v>
      </c>
      <c r="F129" s="594">
        <f t="shared" si="25"/>
        <v>650000</v>
      </c>
      <c r="G129" s="594">
        <f t="shared" si="25"/>
        <v>900000</v>
      </c>
      <c r="H129" s="875">
        <f t="shared" si="25"/>
        <v>79297</v>
      </c>
      <c r="I129" s="594">
        <f t="shared" si="25"/>
        <v>0</v>
      </c>
      <c r="J129" s="594">
        <f t="shared" si="25"/>
        <v>0</v>
      </c>
    </row>
    <row r="130" spans="1:10" ht="14.25" thickBot="1" thickTop="1">
      <c r="A130" s="595" t="s">
        <v>171</v>
      </c>
      <c r="B130" s="596"/>
      <c r="C130" s="596"/>
      <c r="D130" s="538">
        <f aca="true" t="shared" si="26" ref="D130:J130">D129+D128+D127</f>
        <v>1551959</v>
      </c>
      <c r="E130" s="538">
        <f t="shared" si="26"/>
        <v>1603019</v>
      </c>
      <c r="F130" s="538">
        <f t="shared" si="26"/>
        <v>2016700</v>
      </c>
      <c r="G130" s="538">
        <f t="shared" si="26"/>
        <v>2376413</v>
      </c>
      <c r="H130" s="876">
        <f t="shared" si="26"/>
        <v>1564125</v>
      </c>
      <c r="I130" s="538">
        <f t="shared" si="26"/>
        <v>1479825</v>
      </c>
      <c r="J130" s="538">
        <f t="shared" si="26"/>
        <v>1478625</v>
      </c>
    </row>
    <row r="131" ht="13.5" thickTop="1"/>
    <row r="134" spans="4:5" ht="12.75">
      <c r="D134" s="27"/>
      <c r="E134" s="27"/>
    </row>
    <row r="135" spans="4:5" ht="12.75">
      <c r="D135" s="184"/>
      <c r="E135" s="184"/>
    </row>
    <row r="136" spans="4:5" ht="12.75">
      <c r="D136" s="27"/>
      <c r="E136" s="27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tabSelected="1" zoomScalePageLayoutView="0" workbookViewId="0" topLeftCell="H4">
      <selection activeCell="N17" sqref="N17"/>
    </sheetView>
  </sheetViews>
  <sheetFormatPr defaultColWidth="9.140625" defaultRowHeight="12.75"/>
  <cols>
    <col min="1" max="1" width="4.7109375" style="0" customWidth="1"/>
    <col min="2" max="2" width="4.00390625" style="0" customWidth="1"/>
    <col min="3" max="3" width="7.57421875" style="0" customWidth="1"/>
    <col min="4" max="4" width="5.140625" style="0" customWidth="1"/>
    <col min="5" max="5" width="30.8515625" style="0" customWidth="1"/>
    <col min="6" max="7" width="11.421875" style="0" customWidth="1"/>
    <col min="8" max="8" width="9.28125" style="0" customWidth="1"/>
    <col min="9" max="9" width="11.421875" style="0" customWidth="1"/>
    <col min="10" max="10" width="9.140625" style="0" customWidth="1"/>
    <col min="11" max="11" width="11.421875" style="0" customWidth="1"/>
    <col min="12" max="12" width="14.8515625" style="0" customWidth="1"/>
    <col min="13" max="13" width="12.8515625" style="0" customWidth="1"/>
    <col min="14" max="14" width="14.8515625" style="0" customWidth="1"/>
    <col min="15" max="15" width="11.7109375" style="0" customWidth="1"/>
    <col min="16" max="16" width="10.421875" style="0" customWidth="1"/>
    <col min="17" max="17" width="10.8515625" style="0" customWidth="1"/>
    <col min="19" max="19" width="10.8515625" style="0" customWidth="1"/>
  </cols>
  <sheetData>
    <row r="2" spans="1:2" ht="15.75">
      <c r="A2" s="1"/>
      <c r="B2" s="2" t="s">
        <v>24</v>
      </c>
    </row>
    <row r="3" spans="1:2" ht="13.5" thickBot="1">
      <c r="A3" s="1"/>
      <c r="B3" s="4"/>
    </row>
    <row r="4" spans="1:20" ht="14.25" thickBot="1" thickTop="1">
      <c r="A4" s="791"/>
      <c r="B4" s="22"/>
      <c r="C4" s="22"/>
      <c r="D4" s="22"/>
      <c r="E4" s="22"/>
      <c r="F4" s="159"/>
      <c r="G4" s="139" t="s">
        <v>332</v>
      </c>
      <c r="H4" s="24"/>
      <c r="I4" s="330" t="s">
        <v>389</v>
      </c>
      <c r="J4" s="331"/>
      <c r="K4" s="23" t="s">
        <v>390</v>
      </c>
      <c r="L4" s="24"/>
      <c r="M4" s="139" t="s">
        <v>391</v>
      </c>
      <c r="N4" s="139"/>
      <c r="O4" s="277" t="s">
        <v>392</v>
      </c>
      <c r="P4" s="277"/>
      <c r="Q4" s="139" t="s">
        <v>336</v>
      </c>
      <c r="R4" s="24"/>
      <c r="S4" s="23" t="s">
        <v>393</v>
      </c>
      <c r="T4" s="24"/>
    </row>
    <row r="5" spans="1:20" ht="26.25" thickTop="1">
      <c r="A5" s="792"/>
      <c r="B5" s="15"/>
      <c r="C5" s="16"/>
      <c r="D5" s="17"/>
      <c r="E5" s="35"/>
      <c r="F5" s="160"/>
      <c r="G5" s="152" t="s">
        <v>15</v>
      </c>
      <c r="H5" s="5" t="s">
        <v>14</v>
      </c>
      <c r="I5" s="332" t="s">
        <v>15</v>
      </c>
      <c r="J5" s="333" t="s">
        <v>14</v>
      </c>
      <c r="K5" s="6" t="s">
        <v>15</v>
      </c>
      <c r="L5" s="95" t="s">
        <v>14</v>
      </c>
      <c r="M5" s="6" t="s">
        <v>15</v>
      </c>
      <c r="N5" s="162" t="s">
        <v>14</v>
      </c>
      <c r="O5" s="282" t="s">
        <v>15</v>
      </c>
      <c r="P5" s="278" t="s">
        <v>14</v>
      </c>
      <c r="Q5" s="632" t="s">
        <v>15</v>
      </c>
      <c r="R5" s="633" t="s">
        <v>14</v>
      </c>
      <c r="S5" s="634" t="s">
        <v>15</v>
      </c>
      <c r="T5" s="633" t="s">
        <v>14</v>
      </c>
    </row>
    <row r="6" spans="1:20" ht="12.75">
      <c r="A6" s="303"/>
      <c r="B6" s="18" t="s">
        <v>18</v>
      </c>
      <c r="C6" s="19" t="s">
        <v>12</v>
      </c>
      <c r="D6" s="20"/>
      <c r="E6" s="36"/>
      <c r="F6" s="160"/>
      <c r="G6" s="153"/>
      <c r="H6" s="8"/>
      <c r="I6" s="334"/>
      <c r="J6" s="335"/>
      <c r="K6" s="9"/>
      <c r="L6" s="8"/>
      <c r="M6" s="9"/>
      <c r="N6" s="163"/>
      <c r="O6" s="279"/>
      <c r="P6" s="283"/>
      <c r="Q6" s="635"/>
      <c r="R6" s="636"/>
      <c r="S6" s="637"/>
      <c r="T6" s="636"/>
    </row>
    <row r="7" spans="1:20" ht="13.5" thickBot="1">
      <c r="A7" s="302"/>
      <c r="B7" s="12" t="s">
        <v>19</v>
      </c>
      <c r="C7" s="13" t="s">
        <v>17</v>
      </c>
      <c r="D7" s="11"/>
      <c r="E7" s="33" t="s">
        <v>10</v>
      </c>
      <c r="F7" s="161"/>
      <c r="G7" s="153"/>
      <c r="H7" s="8"/>
      <c r="I7" s="334"/>
      <c r="J7" s="335"/>
      <c r="K7" s="9"/>
      <c r="L7" s="8"/>
      <c r="M7" s="9"/>
      <c r="N7" s="163"/>
      <c r="O7" s="281"/>
      <c r="P7" s="284"/>
      <c r="Q7" s="635"/>
      <c r="R7" s="636"/>
      <c r="S7" s="637"/>
      <c r="T7" s="636"/>
    </row>
    <row r="8" spans="1:20" ht="14.25" thickBot="1" thickTop="1">
      <c r="A8" s="302"/>
      <c r="B8" s="12"/>
      <c r="C8" s="13"/>
      <c r="D8" s="11"/>
      <c r="E8" s="33"/>
      <c r="F8" s="158" t="s">
        <v>212</v>
      </c>
      <c r="G8" s="65"/>
      <c r="H8" s="65"/>
      <c r="I8" s="871"/>
      <c r="J8" s="871"/>
      <c r="K8" s="65"/>
      <c r="L8" s="65"/>
      <c r="M8" s="65"/>
      <c r="N8" s="140"/>
      <c r="O8" s="276"/>
      <c r="P8" s="276"/>
      <c r="Q8" s="638"/>
      <c r="R8" s="109"/>
      <c r="S8" s="109"/>
      <c r="T8" s="109"/>
    </row>
    <row r="9" spans="1:20" ht="16.5" thickBot="1" thickTop="1">
      <c r="A9" s="47"/>
      <c r="B9" s="60" t="s">
        <v>16</v>
      </c>
      <c r="C9" s="61"/>
      <c r="D9" s="66"/>
      <c r="E9" s="66"/>
      <c r="F9" s="66"/>
      <c r="G9" s="844">
        <f>G10+G19+G27+G30+G33+G22</f>
        <v>208188</v>
      </c>
      <c r="H9" s="844">
        <f>H10+H19+H27+H30+H33+H22</f>
        <v>3</v>
      </c>
      <c r="I9" s="844"/>
      <c r="J9" s="844"/>
      <c r="K9" s="844">
        <f>K10+K19+K27+K30+K33+K22</f>
        <v>310469</v>
      </c>
      <c r="L9" s="67">
        <f>L10+L19+L27+L30+L33+L22</f>
        <v>0</v>
      </c>
      <c r="M9" s="67">
        <f aca="true" t="shared" si="0" ref="G9:N9">M10+M19+M27+M30+M33+M22</f>
        <v>263330</v>
      </c>
      <c r="N9" s="67">
        <f t="shared" si="0"/>
        <v>1</v>
      </c>
      <c r="O9" s="844">
        <f aca="true" t="shared" si="1" ref="O9:T9">O10+O19+O27+O30+O33+O22</f>
        <v>310469</v>
      </c>
      <c r="P9" s="67">
        <f t="shared" si="1"/>
        <v>0</v>
      </c>
      <c r="Q9" s="67"/>
      <c r="R9" s="67"/>
      <c r="S9" s="67"/>
      <c r="T9" s="67"/>
    </row>
    <row r="10" spans="1:20" ht="14.25" thickBot="1" thickTop="1">
      <c r="A10" s="47"/>
      <c r="B10" s="52">
        <v>1</v>
      </c>
      <c r="C10" s="68" t="s">
        <v>66</v>
      </c>
      <c r="D10" s="69"/>
      <c r="E10" s="69"/>
      <c r="F10" s="69"/>
      <c r="G10" s="842">
        <f>G11</f>
        <v>202043</v>
      </c>
      <c r="H10" s="298">
        <f>H11</f>
        <v>3</v>
      </c>
      <c r="I10" s="842"/>
      <c r="J10" s="298"/>
      <c r="K10" s="1090">
        <f aca="true" t="shared" si="2" ref="G10:T10">K11</f>
        <v>301300</v>
      </c>
      <c r="L10" s="834">
        <f t="shared" si="2"/>
        <v>0</v>
      </c>
      <c r="M10" s="262">
        <f t="shared" si="2"/>
        <v>255300</v>
      </c>
      <c r="N10" s="263">
        <f t="shared" si="2"/>
        <v>1</v>
      </c>
      <c r="O10" s="1090">
        <f t="shared" si="2"/>
        <v>301300</v>
      </c>
      <c r="P10" s="834">
        <f t="shared" si="2"/>
        <v>0</v>
      </c>
      <c r="Q10" s="835"/>
      <c r="R10" s="262"/>
      <c r="S10" s="262"/>
      <c r="T10" s="807"/>
    </row>
    <row r="11" spans="1:20" ht="14.25" thickBot="1" thickTop="1">
      <c r="A11" s="47"/>
      <c r="B11" s="70"/>
      <c r="C11" s="56" t="s">
        <v>234</v>
      </c>
      <c r="D11" s="58" t="s">
        <v>11</v>
      </c>
      <c r="E11" s="58"/>
      <c r="F11" s="58"/>
      <c r="G11" s="188">
        <f>G12+G14+G16+G15+G13+G17+G18</f>
        <v>202043</v>
      </c>
      <c r="H11" s="201">
        <f>H12+H14+H16+H15+H13+H17+H18</f>
        <v>3</v>
      </c>
      <c r="I11" s="188"/>
      <c r="J11" s="201"/>
      <c r="K11" s="90">
        <f>K12+K14+K16+K15+K13+K17+K18</f>
        <v>301300</v>
      </c>
      <c r="L11" s="59">
        <f>L12+L14+L16+L15+L13+L17+L18</f>
        <v>0</v>
      </c>
      <c r="M11" s="188">
        <f aca="true" t="shared" si="3" ref="G11:N11">M12+M14+M16+M15+M13+M17+M18</f>
        <v>255300</v>
      </c>
      <c r="N11" s="201">
        <f t="shared" si="3"/>
        <v>1</v>
      </c>
      <c r="O11" s="90">
        <f aca="true" t="shared" si="4" ref="O11:T11">O12+O14+O16+O15+O13+O17+O18</f>
        <v>301300</v>
      </c>
      <c r="P11" s="59">
        <f t="shared" si="4"/>
        <v>0</v>
      </c>
      <c r="Q11" s="329"/>
      <c r="R11" s="188"/>
      <c r="S11" s="188"/>
      <c r="T11" s="189"/>
    </row>
    <row r="12" spans="1:20" ht="14.25" thickBot="1" thickTop="1">
      <c r="A12" s="47"/>
      <c r="B12" s="48"/>
      <c r="C12" s="45"/>
      <c r="D12" s="49" t="s">
        <v>77</v>
      </c>
      <c r="E12" s="50" t="s">
        <v>30</v>
      </c>
      <c r="F12" s="50">
        <v>41</v>
      </c>
      <c r="G12" s="190">
        <v>103389</v>
      </c>
      <c r="H12" s="260">
        <v>0</v>
      </c>
      <c r="I12" s="190"/>
      <c r="J12" s="260"/>
      <c r="K12" s="91">
        <v>163527</v>
      </c>
      <c r="L12" s="148">
        <v>0</v>
      </c>
      <c r="M12" s="190">
        <v>140000</v>
      </c>
      <c r="N12" s="202">
        <v>0</v>
      </c>
      <c r="O12" s="91">
        <v>163527</v>
      </c>
      <c r="P12" s="148">
        <v>0</v>
      </c>
      <c r="Q12" s="664"/>
      <c r="R12" s="190"/>
      <c r="S12" s="190"/>
      <c r="T12" s="191"/>
    </row>
    <row r="13" spans="1:20" ht="14.25" thickBot="1" thickTop="1">
      <c r="A13" s="47"/>
      <c r="B13" s="48"/>
      <c r="C13" s="45"/>
      <c r="D13" s="49" t="s">
        <v>77</v>
      </c>
      <c r="E13" s="50" t="s">
        <v>268</v>
      </c>
      <c r="F13" s="180" t="s">
        <v>346</v>
      </c>
      <c r="G13" s="190">
        <v>0</v>
      </c>
      <c r="H13" s="260">
        <v>0</v>
      </c>
      <c r="I13" s="190"/>
      <c r="J13" s="260"/>
      <c r="K13" s="91">
        <v>2073</v>
      </c>
      <c r="L13" s="148">
        <v>0</v>
      </c>
      <c r="M13" s="190">
        <v>0</v>
      </c>
      <c r="N13" s="202">
        <v>0</v>
      </c>
      <c r="O13" s="91">
        <v>2073</v>
      </c>
      <c r="P13" s="148">
        <v>0</v>
      </c>
      <c r="Q13" s="664"/>
      <c r="R13" s="190"/>
      <c r="S13" s="190"/>
      <c r="T13" s="191"/>
    </row>
    <row r="14" spans="1:20" ht="14.25" thickBot="1" thickTop="1">
      <c r="A14" s="47"/>
      <c r="B14" s="48"/>
      <c r="C14" s="45"/>
      <c r="D14" s="49" t="s">
        <v>78</v>
      </c>
      <c r="E14" s="50" t="s">
        <v>81</v>
      </c>
      <c r="F14" s="180">
        <v>41</v>
      </c>
      <c r="G14" s="190">
        <v>40607</v>
      </c>
      <c r="H14" s="260">
        <v>0</v>
      </c>
      <c r="I14" s="190"/>
      <c r="J14" s="260"/>
      <c r="K14" s="91">
        <v>65700</v>
      </c>
      <c r="L14" s="148">
        <v>0</v>
      </c>
      <c r="M14" s="190">
        <v>50000</v>
      </c>
      <c r="N14" s="202">
        <v>0</v>
      </c>
      <c r="O14" s="91">
        <v>65700</v>
      </c>
      <c r="P14" s="148">
        <v>0</v>
      </c>
      <c r="Q14" s="664"/>
      <c r="R14" s="190"/>
      <c r="S14" s="190"/>
      <c r="T14" s="191"/>
    </row>
    <row r="15" spans="1:20" ht="14.25" thickBot="1" thickTop="1">
      <c r="A15" s="47"/>
      <c r="B15" s="48"/>
      <c r="C15" s="45"/>
      <c r="D15" s="49" t="s">
        <v>78</v>
      </c>
      <c r="E15" s="50" t="s">
        <v>267</v>
      </c>
      <c r="F15" s="180" t="s">
        <v>347</v>
      </c>
      <c r="G15" s="190">
        <v>0</v>
      </c>
      <c r="H15" s="260">
        <v>0</v>
      </c>
      <c r="I15" s="190"/>
      <c r="J15" s="260"/>
      <c r="K15" s="91">
        <v>0</v>
      </c>
      <c r="L15" s="148">
        <v>0</v>
      </c>
      <c r="M15" s="190">
        <v>0</v>
      </c>
      <c r="N15" s="202">
        <v>0</v>
      </c>
      <c r="O15" s="91">
        <v>0</v>
      </c>
      <c r="P15" s="148">
        <v>0</v>
      </c>
      <c r="Q15" s="664"/>
      <c r="R15" s="190"/>
      <c r="S15" s="190"/>
      <c r="T15" s="191"/>
    </row>
    <row r="16" spans="1:20" ht="14.25" thickBot="1" thickTop="1">
      <c r="A16" s="47"/>
      <c r="B16" s="48"/>
      <c r="C16" s="45"/>
      <c r="D16" s="49" t="s">
        <v>79</v>
      </c>
      <c r="E16" s="50" t="s">
        <v>82</v>
      </c>
      <c r="F16" s="50">
        <v>41</v>
      </c>
      <c r="G16" s="192">
        <v>57860</v>
      </c>
      <c r="H16" s="260">
        <v>0</v>
      </c>
      <c r="I16" s="192"/>
      <c r="J16" s="260"/>
      <c r="K16" s="91">
        <v>70000</v>
      </c>
      <c r="L16" s="148">
        <v>0</v>
      </c>
      <c r="M16" s="192">
        <v>65000</v>
      </c>
      <c r="N16" s="202">
        <v>0</v>
      </c>
      <c r="O16" s="91">
        <v>70000</v>
      </c>
      <c r="P16" s="148">
        <v>0</v>
      </c>
      <c r="Q16" s="657"/>
      <c r="R16" s="190"/>
      <c r="S16" s="192"/>
      <c r="T16" s="191"/>
    </row>
    <row r="17" spans="1:20" ht="14.25" thickBot="1" thickTop="1">
      <c r="A17" s="47"/>
      <c r="B17" s="48"/>
      <c r="C17" s="45"/>
      <c r="D17" s="49" t="s">
        <v>80</v>
      </c>
      <c r="E17" s="50" t="s">
        <v>275</v>
      </c>
      <c r="F17" s="50">
        <v>41</v>
      </c>
      <c r="G17" s="192">
        <v>187</v>
      </c>
      <c r="H17" s="260">
        <v>0</v>
      </c>
      <c r="I17" s="192"/>
      <c r="J17" s="260"/>
      <c r="K17" s="91">
        <v>0</v>
      </c>
      <c r="L17" s="148">
        <v>0</v>
      </c>
      <c r="M17" s="192">
        <v>300</v>
      </c>
      <c r="N17" s="202">
        <v>0</v>
      </c>
      <c r="O17" s="91">
        <v>0</v>
      </c>
      <c r="P17" s="148">
        <v>0</v>
      </c>
      <c r="Q17" s="657"/>
      <c r="R17" s="190"/>
      <c r="S17" s="192"/>
      <c r="T17" s="191"/>
    </row>
    <row r="18" spans="1:20" ht="14.25" thickBot="1" thickTop="1">
      <c r="A18" s="47"/>
      <c r="B18" s="48"/>
      <c r="C18" s="45"/>
      <c r="D18" s="49" t="s">
        <v>172</v>
      </c>
      <c r="E18" s="50" t="s">
        <v>343</v>
      </c>
      <c r="F18" s="50">
        <v>41</v>
      </c>
      <c r="G18" s="192">
        <v>0</v>
      </c>
      <c r="H18" s="260">
        <v>3</v>
      </c>
      <c r="I18" s="192"/>
      <c r="J18" s="260"/>
      <c r="K18" s="91">
        <v>0</v>
      </c>
      <c r="L18" s="148">
        <v>0</v>
      </c>
      <c r="M18" s="192">
        <v>0</v>
      </c>
      <c r="N18" s="202">
        <v>1</v>
      </c>
      <c r="O18" s="91">
        <v>0</v>
      </c>
      <c r="P18" s="148">
        <v>0</v>
      </c>
      <c r="Q18" s="657"/>
      <c r="R18" s="190"/>
      <c r="S18" s="192"/>
      <c r="T18" s="191"/>
    </row>
    <row r="19" spans="1:20" ht="14.25" thickBot="1" thickTop="1">
      <c r="A19" s="47"/>
      <c r="B19" s="52">
        <v>2</v>
      </c>
      <c r="C19" s="68" t="s">
        <v>91</v>
      </c>
      <c r="D19" s="69"/>
      <c r="E19" s="69"/>
      <c r="F19" s="69"/>
      <c r="G19" s="365">
        <f>G20</f>
        <v>3744</v>
      </c>
      <c r="H19" s="365">
        <f>H20</f>
        <v>0</v>
      </c>
      <c r="I19" s="365"/>
      <c r="J19" s="365"/>
      <c r="K19" s="89">
        <f aca="true" t="shared" si="5" ref="K19:T19">K20</f>
        <v>4700</v>
      </c>
      <c r="L19" s="43">
        <f t="shared" si="5"/>
        <v>0</v>
      </c>
      <c r="M19" s="186">
        <f t="shared" si="5"/>
        <v>4700</v>
      </c>
      <c r="N19" s="200">
        <f t="shared" si="5"/>
        <v>0</v>
      </c>
      <c r="O19" s="89">
        <f t="shared" si="5"/>
        <v>4700</v>
      </c>
      <c r="P19" s="43">
        <f t="shared" si="5"/>
        <v>0</v>
      </c>
      <c r="Q19" s="185"/>
      <c r="R19" s="186"/>
      <c r="S19" s="186"/>
      <c r="T19" s="187"/>
    </row>
    <row r="20" spans="1:20" ht="14.25" thickBot="1" thickTop="1">
      <c r="A20" s="47"/>
      <c r="B20" s="70"/>
      <c r="C20" s="56" t="s">
        <v>34</v>
      </c>
      <c r="D20" s="58" t="s">
        <v>35</v>
      </c>
      <c r="E20" s="72"/>
      <c r="F20" s="72"/>
      <c r="G20" s="194">
        <f>G21</f>
        <v>3744</v>
      </c>
      <c r="H20" s="203">
        <f>H21</f>
        <v>0</v>
      </c>
      <c r="I20" s="194"/>
      <c r="J20" s="203"/>
      <c r="K20" s="71">
        <f aca="true" t="shared" si="6" ref="G19:T20">K21</f>
        <v>4700</v>
      </c>
      <c r="L20" s="71">
        <f t="shared" si="6"/>
        <v>0</v>
      </c>
      <c r="M20" s="194">
        <f t="shared" si="6"/>
        <v>4700</v>
      </c>
      <c r="N20" s="203">
        <f t="shared" si="6"/>
        <v>0</v>
      </c>
      <c r="O20" s="71">
        <f t="shared" si="6"/>
        <v>4700</v>
      </c>
      <c r="P20" s="71">
        <f t="shared" si="6"/>
        <v>0</v>
      </c>
      <c r="Q20" s="193"/>
      <c r="R20" s="194"/>
      <c r="S20" s="194"/>
      <c r="T20" s="697"/>
    </row>
    <row r="21" spans="1:20" ht="14.25" thickBot="1" thickTop="1">
      <c r="A21" s="47"/>
      <c r="B21" s="44"/>
      <c r="C21" s="45"/>
      <c r="D21" s="46">
        <v>640</v>
      </c>
      <c r="E21" s="46" t="s">
        <v>84</v>
      </c>
      <c r="F21" s="46">
        <v>41</v>
      </c>
      <c r="G21" s="195">
        <v>3744</v>
      </c>
      <c r="H21" s="261">
        <v>0</v>
      </c>
      <c r="I21" s="195"/>
      <c r="J21" s="261"/>
      <c r="K21" s="149">
        <v>4700</v>
      </c>
      <c r="L21" s="149">
        <v>0</v>
      </c>
      <c r="M21" s="195">
        <v>4700</v>
      </c>
      <c r="N21" s="802">
        <v>0</v>
      </c>
      <c r="O21" s="149">
        <v>4700</v>
      </c>
      <c r="P21" s="149">
        <v>0</v>
      </c>
      <c r="Q21" s="698"/>
      <c r="R21" s="195"/>
      <c r="S21" s="195"/>
      <c r="T21" s="639"/>
    </row>
    <row r="22" spans="1:20" ht="14.25" thickBot="1" thickTop="1">
      <c r="A22" s="47"/>
      <c r="B22" s="52">
        <v>3</v>
      </c>
      <c r="C22" s="68" t="s">
        <v>25</v>
      </c>
      <c r="D22" s="69"/>
      <c r="E22" s="69"/>
      <c r="F22" s="69"/>
      <c r="G22" s="186">
        <f>G23</f>
        <v>708</v>
      </c>
      <c r="H22" s="200">
        <f>H23</f>
        <v>0</v>
      </c>
      <c r="I22" s="186"/>
      <c r="J22" s="200"/>
      <c r="K22" s="43">
        <f aca="true" t="shared" si="7" ref="I22:T22">K23</f>
        <v>1000</v>
      </c>
      <c r="L22" s="43">
        <f t="shared" si="7"/>
        <v>0</v>
      </c>
      <c r="M22" s="186">
        <f t="shared" si="7"/>
        <v>850</v>
      </c>
      <c r="N22" s="200">
        <f t="shared" si="7"/>
        <v>0</v>
      </c>
      <c r="O22" s="43">
        <f t="shared" si="7"/>
        <v>1000</v>
      </c>
      <c r="P22" s="43">
        <f t="shared" si="7"/>
        <v>0</v>
      </c>
      <c r="Q22" s="185"/>
      <c r="R22" s="186"/>
      <c r="S22" s="186"/>
      <c r="T22" s="187"/>
    </row>
    <row r="23" spans="1:20" ht="14.25" thickBot="1" thickTop="1">
      <c r="A23" s="47"/>
      <c r="B23" s="73"/>
      <c r="C23" s="56" t="s">
        <v>6</v>
      </c>
      <c r="D23" s="74" t="s">
        <v>11</v>
      </c>
      <c r="E23" s="75"/>
      <c r="F23" s="75"/>
      <c r="G23" s="196">
        <f>G24+G25+G26</f>
        <v>708</v>
      </c>
      <c r="H23" s="221">
        <f>H24+H25+H26</f>
        <v>0</v>
      </c>
      <c r="I23" s="196"/>
      <c r="J23" s="221"/>
      <c r="K23" s="76">
        <f>K24+K25+K26</f>
        <v>1000</v>
      </c>
      <c r="L23" s="76">
        <f>L24+L25+L26</f>
        <v>0</v>
      </c>
      <c r="M23" s="196">
        <f aca="true" t="shared" si="8" ref="G23:N23">M24+M25+M26</f>
        <v>850</v>
      </c>
      <c r="N23" s="221">
        <f t="shared" si="8"/>
        <v>0</v>
      </c>
      <c r="O23" s="76">
        <f aca="true" t="shared" si="9" ref="O23:T23">O24+O25+O26</f>
        <v>1000</v>
      </c>
      <c r="P23" s="76">
        <f t="shared" si="9"/>
        <v>0</v>
      </c>
      <c r="Q23" s="699"/>
      <c r="R23" s="196"/>
      <c r="S23" s="196"/>
      <c r="T23" s="197"/>
    </row>
    <row r="24" spans="1:20" ht="14.25" thickBot="1" thickTop="1">
      <c r="A24" s="47"/>
      <c r="B24" s="48"/>
      <c r="C24" s="45"/>
      <c r="D24" s="49" t="s">
        <v>77</v>
      </c>
      <c r="E24" s="50" t="s">
        <v>30</v>
      </c>
      <c r="F24" s="50">
        <v>41</v>
      </c>
      <c r="G24" s="190">
        <v>543</v>
      </c>
      <c r="H24" s="260">
        <v>0</v>
      </c>
      <c r="I24" s="190"/>
      <c r="J24" s="260"/>
      <c r="K24" s="148">
        <v>750</v>
      </c>
      <c r="L24" s="148">
        <v>0</v>
      </c>
      <c r="M24" s="190">
        <v>650</v>
      </c>
      <c r="N24" s="202">
        <v>0</v>
      </c>
      <c r="O24" s="148">
        <v>750</v>
      </c>
      <c r="P24" s="148">
        <v>0</v>
      </c>
      <c r="Q24" s="664"/>
      <c r="R24" s="190"/>
      <c r="S24" s="190"/>
      <c r="T24" s="191"/>
    </row>
    <row r="25" spans="1:20" ht="14.25" thickBot="1" thickTop="1">
      <c r="A25" s="47"/>
      <c r="B25" s="48"/>
      <c r="C25" s="45"/>
      <c r="D25" s="49" t="s">
        <v>78</v>
      </c>
      <c r="E25" s="50" t="s">
        <v>81</v>
      </c>
      <c r="F25" s="50">
        <v>41</v>
      </c>
      <c r="G25" s="190">
        <v>165</v>
      </c>
      <c r="H25" s="260">
        <v>0</v>
      </c>
      <c r="I25" s="190"/>
      <c r="J25" s="260"/>
      <c r="K25" s="148">
        <v>250</v>
      </c>
      <c r="L25" s="148">
        <v>0</v>
      </c>
      <c r="M25" s="190">
        <v>200</v>
      </c>
      <c r="N25" s="202">
        <v>0</v>
      </c>
      <c r="O25" s="148">
        <v>250</v>
      </c>
      <c r="P25" s="148">
        <v>0</v>
      </c>
      <c r="Q25" s="664"/>
      <c r="R25" s="190"/>
      <c r="S25" s="190"/>
      <c r="T25" s="191"/>
    </row>
    <row r="26" spans="1:20" ht="14.25" thickBot="1" thickTop="1">
      <c r="A26" s="47"/>
      <c r="B26" s="48"/>
      <c r="C26" s="45"/>
      <c r="D26" s="49" t="s">
        <v>80</v>
      </c>
      <c r="E26" s="50" t="s">
        <v>210</v>
      </c>
      <c r="F26" s="50">
        <v>41</v>
      </c>
      <c r="G26" s="190">
        <v>0</v>
      </c>
      <c r="H26" s="260">
        <v>0</v>
      </c>
      <c r="I26" s="190"/>
      <c r="J26" s="260"/>
      <c r="K26" s="148">
        <v>0</v>
      </c>
      <c r="L26" s="148">
        <v>0</v>
      </c>
      <c r="M26" s="190">
        <v>0</v>
      </c>
      <c r="N26" s="202">
        <v>0</v>
      </c>
      <c r="O26" s="148">
        <v>0</v>
      </c>
      <c r="P26" s="148">
        <v>0</v>
      </c>
      <c r="Q26" s="664"/>
      <c r="R26" s="190"/>
      <c r="S26" s="190"/>
      <c r="T26" s="191"/>
    </row>
    <row r="27" spans="1:20" ht="14.25" thickBot="1" thickTop="1">
      <c r="A27" s="47"/>
      <c r="B27" s="52">
        <v>4</v>
      </c>
      <c r="C27" s="68" t="s">
        <v>36</v>
      </c>
      <c r="D27" s="69"/>
      <c r="E27" s="69"/>
      <c r="F27" s="69"/>
      <c r="G27" s="198">
        <f>G28</f>
        <v>1080</v>
      </c>
      <c r="H27" s="270">
        <f>H28</f>
        <v>0</v>
      </c>
      <c r="I27" s="198"/>
      <c r="J27" s="270"/>
      <c r="K27" s="77">
        <f aca="true" t="shared" si="10" ref="G27:T28">K28</f>
        <v>1080</v>
      </c>
      <c r="L27" s="77">
        <f t="shared" si="10"/>
        <v>0</v>
      </c>
      <c r="M27" s="198">
        <f t="shared" si="10"/>
        <v>1080</v>
      </c>
      <c r="N27" s="270">
        <f t="shared" si="10"/>
        <v>0</v>
      </c>
      <c r="O27" s="77">
        <f t="shared" si="10"/>
        <v>1080</v>
      </c>
      <c r="P27" s="77">
        <f t="shared" si="10"/>
        <v>0</v>
      </c>
      <c r="Q27" s="700"/>
      <c r="R27" s="198"/>
      <c r="S27" s="198"/>
      <c r="T27" s="308"/>
    </row>
    <row r="28" spans="1:20" ht="14.25" thickBot="1" thickTop="1">
      <c r="A28" s="47"/>
      <c r="B28" s="70"/>
      <c r="C28" s="56" t="s">
        <v>6</v>
      </c>
      <c r="D28" s="58" t="s">
        <v>7</v>
      </c>
      <c r="E28" s="72"/>
      <c r="F28" s="72"/>
      <c r="G28" s="199">
        <f>G29</f>
        <v>1080</v>
      </c>
      <c r="H28" s="271">
        <f>H29</f>
        <v>0</v>
      </c>
      <c r="I28" s="199"/>
      <c r="J28" s="271"/>
      <c r="K28" s="78">
        <f t="shared" si="10"/>
        <v>1080</v>
      </c>
      <c r="L28" s="78">
        <f t="shared" si="10"/>
        <v>0</v>
      </c>
      <c r="M28" s="199">
        <f t="shared" si="10"/>
        <v>1080</v>
      </c>
      <c r="N28" s="271">
        <f t="shared" si="10"/>
        <v>0</v>
      </c>
      <c r="O28" s="78">
        <f t="shared" si="10"/>
        <v>1080</v>
      </c>
      <c r="P28" s="78">
        <f t="shared" si="10"/>
        <v>0</v>
      </c>
      <c r="Q28" s="701"/>
      <c r="R28" s="199"/>
      <c r="S28" s="199"/>
      <c r="T28" s="641"/>
    </row>
    <row r="29" spans="1:20" ht="14.25" thickBot="1" thickTop="1">
      <c r="A29" s="47"/>
      <c r="B29" s="48"/>
      <c r="C29" s="45"/>
      <c r="D29" s="49" t="s">
        <v>79</v>
      </c>
      <c r="E29" s="50" t="s">
        <v>82</v>
      </c>
      <c r="F29" s="50">
        <v>41</v>
      </c>
      <c r="G29" s="190">
        <v>1080</v>
      </c>
      <c r="H29" s="260">
        <v>0</v>
      </c>
      <c r="I29" s="190"/>
      <c r="J29" s="260"/>
      <c r="K29" s="148">
        <v>1080</v>
      </c>
      <c r="L29" s="148">
        <v>0</v>
      </c>
      <c r="M29" s="190">
        <v>1080</v>
      </c>
      <c r="N29" s="202">
        <v>0</v>
      </c>
      <c r="O29" s="148">
        <v>1080</v>
      </c>
      <c r="P29" s="148">
        <v>0</v>
      </c>
      <c r="Q29" s="664"/>
      <c r="R29" s="190"/>
      <c r="S29" s="190"/>
      <c r="T29" s="191"/>
    </row>
    <row r="30" spans="1:20" ht="14.25" thickBot="1" thickTop="1">
      <c r="A30" s="47"/>
      <c r="B30" s="52">
        <v>5</v>
      </c>
      <c r="C30" s="68" t="s">
        <v>326</v>
      </c>
      <c r="D30" s="69"/>
      <c r="E30" s="69"/>
      <c r="F30" s="69"/>
      <c r="G30" s="186">
        <f>G31</f>
        <v>613</v>
      </c>
      <c r="H30" s="200">
        <f>H31</f>
        <v>0</v>
      </c>
      <c r="I30" s="186"/>
      <c r="J30" s="200"/>
      <c r="K30" s="43">
        <f aca="true" t="shared" si="11" ref="G30:T31">K31</f>
        <v>800</v>
      </c>
      <c r="L30" s="43">
        <f t="shared" si="11"/>
        <v>0</v>
      </c>
      <c r="M30" s="186">
        <f t="shared" si="11"/>
        <v>800</v>
      </c>
      <c r="N30" s="200">
        <f t="shared" si="11"/>
        <v>0</v>
      </c>
      <c r="O30" s="43">
        <f t="shared" si="11"/>
        <v>800</v>
      </c>
      <c r="P30" s="43">
        <f t="shared" si="11"/>
        <v>0</v>
      </c>
      <c r="Q30" s="185"/>
      <c r="R30" s="186"/>
      <c r="S30" s="186"/>
      <c r="T30" s="187"/>
    </row>
    <row r="31" spans="1:20" ht="14.25" thickBot="1" thickTop="1">
      <c r="A31" s="47"/>
      <c r="B31" s="73"/>
      <c r="C31" s="56" t="s">
        <v>6</v>
      </c>
      <c r="D31" s="74" t="s">
        <v>72</v>
      </c>
      <c r="E31" s="75"/>
      <c r="F31" s="75"/>
      <c r="G31" s="196">
        <f>G32</f>
        <v>613</v>
      </c>
      <c r="H31" s="221">
        <f>H32</f>
        <v>0</v>
      </c>
      <c r="I31" s="196"/>
      <c r="J31" s="221"/>
      <c r="K31" s="76">
        <f t="shared" si="11"/>
        <v>800</v>
      </c>
      <c r="L31" s="76">
        <f t="shared" si="11"/>
        <v>0</v>
      </c>
      <c r="M31" s="196">
        <f t="shared" si="11"/>
        <v>800</v>
      </c>
      <c r="N31" s="221">
        <f t="shared" si="11"/>
        <v>0</v>
      </c>
      <c r="O31" s="76">
        <f t="shared" si="11"/>
        <v>800</v>
      </c>
      <c r="P31" s="76">
        <f t="shared" si="11"/>
        <v>0</v>
      </c>
      <c r="Q31" s="699"/>
      <c r="R31" s="196"/>
      <c r="S31" s="196"/>
      <c r="T31" s="197"/>
    </row>
    <row r="32" spans="1:20" ht="14.25" thickBot="1" thickTop="1">
      <c r="A32" s="47"/>
      <c r="B32" s="48"/>
      <c r="C32" s="45"/>
      <c r="D32" s="49" t="s">
        <v>79</v>
      </c>
      <c r="E32" s="50" t="s">
        <v>82</v>
      </c>
      <c r="F32" s="50">
        <v>41</v>
      </c>
      <c r="G32" s="190">
        <v>613</v>
      </c>
      <c r="H32" s="260">
        <v>0</v>
      </c>
      <c r="I32" s="190"/>
      <c r="J32" s="260"/>
      <c r="K32" s="148">
        <v>800</v>
      </c>
      <c r="L32" s="148">
        <v>0</v>
      </c>
      <c r="M32" s="190">
        <v>800</v>
      </c>
      <c r="N32" s="202">
        <v>0</v>
      </c>
      <c r="O32" s="148">
        <v>800</v>
      </c>
      <c r="P32" s="148">
        <v>0</v>
      </c>
      <c r="Q32" s="664"/>
      <c r="R32" s="190"/>
      <c r="S32" s="190"/>
      <c r="T32" s="191"/>
    </row>
    <row r="33" spans="1:20" ht="14.25" thickBot="1" thickTop="1">
      <c r="A33" s="47"/>
      <c r="B33" s="52">
        <v>6</v>
      </c>
      <c r="C33" s="68" t="s">
        <v>327</v>
      </c>
      <c r="D33" s="69"/>
      <c r="E33" s="69"/>
      <c r="F33" s="69"/>
      <c r="G33" s="198">
        <f>G34</f>
        <v>0</v>
      </c>
      <c r="H33" s="270">
        <f>H34</f>
        <v>0</v>
      </c>
      <c r="I33" s="198"/>
      <c r="J33" s="270"/>
      <c r="K33" s="77">
        <f aca="true" t="shared" si="12" ref="G33:T34">K34</f>
        <v>1589</v>
      </c>
      <c r="L33" s="77">
        <f t="shared" si="12"/>
        <v>0</v>
      </c>
      <c r="M33" s="198">
        <f t="shared" si="12"/>
        <v>600</v>
      </c>
      <c r="N33" s="270">
        <f t="shared" si="12"/>
        <v>0</v>
      </c>
      <c r="O33" s="77">
        <f t="shared" si="12"/>
        <v>1589</v>
      </c>
      <c r="P33" s="77">
        <f t="shared" si="12"/>
        <v>0</v>
      </c>
      <c r="Q33" s="700"/>
      <c r="R33" s="198"/>
      <c r="S33" s="198"/>
      <c r="T33" s="308"/>
    </row>
    <row r="34" spans="1:20" ht="14.25" thickBot="1" thickTop="1">
      <c r="A34" s="47"/>
      <c r="B34" s="70"/>
      <c r="C34" s="56" t="s">
        <v>63</v>
      </c>
      <c r="D34" s="58" t="s">
        <v>105</v>
      </c>
      <c r="E34" s="58"/>
      <c r="F34" s="58"/>
      <c r="G34" s="199">
        <f>G35</f>
        <v>0</v>
      </c>
      <c r="H34" s="271">
        <f>H35</f>
        <v>0</v>
      </c>
      <c r="I34" s="199"/>
      <c r="J34" s="271"/>
      <c r="K34" s="78">
        <f t="shared" si="12"/>
        <v>1589</v>
      </c>
      <c r="L34" s="78">
        <f t="shared" si="12"/>
        <v>0</v>
      </c>
      <c r="M34" s="199">
        <f t="shared" si="12"/>
        <v>600</v>
      </c>
      <c r="N34" s="271">
        <f t="shared" si="12"/>
        <v>0</v>
      </c>
      <c r="O34" s="78">
        <f t="shared" si="12"/>
        <v>1589</v>
      </c>
      <c r="P34" s="78">
        <f t="shared" si="12"/>
        <v>0</v>
      </c>
      <c r="Q34" s="701"/>
      <c r="R34" s="199"/>
      <c r="S34" s="199"/>
      <c r="T34" s="641"/>
    </row>
    <row r="35" spans="1:20" ht="14.25" thickBot="1" thickTop="1">
      <c r="A35" s="47"/>
      <c r="B35" s="48"/>
      <c r="C35" s="45"/>
      <c r="D35" s="49" t="s">
        <v>85</v>
      </c>
      <c r="E35" s="50" t="s">
        <v>86</v>
      </c>
      <c r="F35" s="50">
        <v>41</v>
      </c>
      <c r="G35" s="220">
        <v>0</v>
      </c>
      <c r="H35" s="796">
        <v>0</v>
      </c>
      <c r="I35" s="220"/>
      <c r="J35" s="796"/>
      <c r="K35" s="148">
        <v>1589</v>
      </c>
      <c r="L35" s="148">
        <v>0</v>
      </c>
      <c r="M35" s="220">
        <v>600</v>
      </c>
      <c r="N35" s="301">
        <v>0</v>
      </c>
      <c r="O35" s="148">
        <v>1589</v>
      </c>
      <c r="P35" s="148">
        <v>0</v>
      </c>
      <c r="Q35" s="702"/>
      <c r="R35" s="220"/>
      <c r="S35" s="220"/>
      <c r="T35" s="651"/>
    </row>
    <row r="36" spans="1:16" ht="13.5" thickTop="1">
      <c r="A36" s="28"/>
      <c r="B36" s="29"/>
      <c r="C36" s="30"/>
      <c r="D36" s="31"/>
      <c r="E36" s="31"/>
      <c r="F36" s="31"/>
      <c r="G36" s="32"/>
      <c r="H36" s="32"/>
      <c r="I36" s="32"/>
      <c r="J36" s="32"/>
      <c r="K36" s="32"/>
      <c r="L36" s="32"/>
      <c r="M36" s="32"/>
      <c r="N36" s="32"/>
      <c r="O36" s="32"/>
      <c r="P36" s="32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zoomScalePageLayoutView="0" workbookViewId="0" topLeftCell="I1">
      <selection activeCell="S3" sqref="S3"/>
    </sheetView>
  </sheetViews>
  <sheetFormatPr defaultColWidth="9.140625" defaultRowHeight="12.75"/>
  <cols>
    <col min="1" max="1" width="4.7109375" style="0" customWidth="1"/>
    <col min="2" max="2" width="4.00390625" style="0" customWidth="1"/>
    <col min="3" max="3" width="7.57421875" style="0" customWidth="1"/>
    <col min="4" max="4" width="5.140625" style="0" customWidth="1"/>
    <col min="5" max="5" width="30.8515625" style="0" customWidth="1"/>
    <col min="6" max="7" width="11.421875" style="0" customWidth="1"/>
    <col min="8" max="8" width="9.140625" style="0" customWidth="1"/>
    <col min="9" max="9" width="11.421875" style="0" customWidth="1"/>
    <col min="10" max="10" width="9.140625" style="0" customWidth="1"/>
    <col min="11" max="11" width="11.421875" style="0" customWidth="1"/>
    <col min="12" max="14" width="9.28125" style="0" customWidth="1"/>
    <col min="15" max="15" width="11.7109375" style="0" customWidth="1"/>
    <col min="16" max="16" width="10.421875" style="0" customWidth="1"/>
  </cols>
  <sheetData>
    <row r="1" spans="1:2" ht="15.75">
      <c r="A1" s="1"/>
      <c r="B1" s="2" t="s">
        <v>67</v>
      </c>
    </row>
    <row r="2" spans="1:6" ht="13.5" thickBot="1">
      <c r="A2" s="1"/>
      <c r="B2" s="4"/>
      <c r="E2" s="26"/>
      <c r="F2" s="27"/>
    </row>
    <row r="3" spans="1:20" ht="14.25" thickBot="1" thickTop="1">
      <c r="A3" s="793"/>
      <c r="B3" s="22"/>
      <c r="C3" s="22"/>
      <c r="D3" s="22"/>
      <c r="E3" s="22"/>
      <c r="F3" s="159"/>
      <c r="G3" s="139" t="s">
        <v>332</v>
      </c>
      <c r="H3" s="24"/>
      <c r="I3" s="330" t="s">
        <v>389</v>
      </c>
      <c r="J3" s="331"/>
      <c r="K3" s="23" t="s">
        <v>390</v>
      </c>
      <c r="L3" s="24"/>
      <c r="M3" s="139" t="s">
        <v>391</v>
      </c>
      <c r="N3" s="139"/>
      <c r="O3" s="285" t="s">
        <v>392</v>
      </c>
      <c r="P3" s="286"/>
      <c r="Q3" s="139" t="s">
        <v>336</v>
      </c>
      <c r="R3" s="24"/>
      <c r="S3" s="23" t="s">
        <v>393</v>
      </c>
      <c r="T3" s="24"/>
    </row>
    <row r="4" spans="1:20" ht="26.25" thickTop="1">
      <c r="A4" s="792"/>
      <c r="B4" s="15"/>
      <c r="C4" s="16"/>
      <c r="D4" s="17"/>
      <c r="E4" s="35"/>
      <c r="F4" s="160"/>
      <c r="G4" s="152" t="s">
        <v>15</v>
      </c>
      <c r="H4" s="5" t="s">
        <v>14</v>
      </c>
      <c r="I4" s="332" t="s">
        <v>15</v>
      </c>
      <c r="J4" s="333" t="s">
        <v>14</v>
      </c>
      <c r="K4" s="6" t="s">
        <v>15</v>
      </c>
      <c r="L4" s="95" t="s">
        <v>14</v>
      </c>
      <c r="M4" s="6" t="s">
        <v>15</v>
      </c>
      <c r="N4" s="162" t="s">
        <v>14</v>
      </c>
      <c r="O4" s="278" t="s">
        <v>15</v>
      </c>
      <c r="P4" s="278" t="s">
        <v>14</v>
      </c>
      <c r="Q4" s="632" t="s">
        <v>15</v>
      </c>
      <c r="R4" s="633" t="s">
        <v>14</v>
      </c>
      <c r="S4" s="634" t="s">
        <v>15</v>
      </c>
      <c r="T4" s="633" t="s">
        <v>14</v>
      </c>
    </row>
    <row r="5" spans="1:20" ht="12.75">
      <c r="A5" s="303"/>
      <c r="B5" s="18" t="s">
        <v>18</v>
      </c>
      <c r="C5" s="19" t="s">
        <v>12</v>
      </c>
      <c r="D5" s="20"/>
      <c r="E5" s="36"/>
      <c r="F5" s="160"/>
      <c r="G5" s="153"/>
      <c r="H5" s="8"/>
      <c r="I5" s="334"/>
      <c r="J5" s="335"/>
      <c r="K5" s="9"/>
      <c r="L5" s="8"/>
      <c r="M5" s="9"/>
      <c r="N5" s="163"/>
      <c r="O5" s="283"/>
      <c r="P5" s="283"/>
      <c r="Q5" s="635"/>
      <c r="R5" s="636"/>
      <c r="S5" s="637"/>
      <c r="T5" s="636"/>
    </row>
    <row r="6" spans="1:20" ht="13.5" thickBot="1">
      <c r="A6" s="302"/>
      <c r="B6" s="12" t="s">
        <v>19</v>
      </c>
      <c r="C6" s="13" t="s">
        <v>17</v>
      </c>
      <c r="D6" s="11"/>
      <c r="E6" s="33" t="s">
        <v>10</v>
      </c>
      <c r="F6" s="161"/>
      <c r="G6" s="153"/>
      <c r="H6" s="8"/>
      <c r="I6" s="321"/>
      <c r="J6" s="322"/>
      <c r="K6" s="9"/>
      <c r="L6" s="8"/>
      <c r="M6" s="9"/>
      <c r="N6" s="163"/>
      <c r="O6" s="284"/>
      <c r="P6" s="284"/>
      <c r="Q6" s="635"/>
      <c r="R6" s="636"/>
      <c r="S6" s="637"/>
      <c r="T6" s="636"/>
    </row>
    <row r="7" spans="1:20" ht="14.25" thickBot="1" thickTop="1">
      <c r="A7" s="302"/>
      <c r="B7" s="12"/>
      <c r="C7" s="13"/>
      <c r="D7" s="11"/>
      <c r="E7" s="33"/>
      <c r="F7" s="156" t="s">
        <v>212</v>
      </c>
      <c r="G7" s="65"/>
      <c r="H7" s="65"/>
      <c r="I7" s="369"/>
      <c r="J7" s="369"/>
      <c r="K7" s="65"/>
      <c r="L7" s="65"/>
      <c r="M7" s="65"/>
      <c r="N7" s="140"/>
      <c r="O7" s="209"/>
      <c r="P7" s="209"/>
      <c r="Q7" s="638"/>
      <c r="R7" s="126"/>
      <c r="S7" s="126"/>
      <c r="T7" s="109"/>
    </row>
    <row r="8" spans="1:20" ht="16.5" thickBot="1" thickTop="1">
      <c r="A8" s="336"/>
      <c r="B8" s="60" t="s">
        <v>68</v>
      </c>
      <c r="C8" s="61"/>
      <c r="D8" s="66"/>
      <c r="E8" s="66"/>
      <c r="F8" s="66"/>
      <c r="G8" s="840">
        <f aca="true" t="shared" si="0" ref="G8:T10">G9</f>
        <v>4043</v>
      </c>
      <c r="H8" s="840">
        <f t="shared" si="0"/>
        <v>0</v>
      </c>
      <c r="I8" s="67">
        <f t="shared" si="0"/>
        <v>0</v>
      </c>
      <c r="J8" s="67">
        <f t="shared" si="0"/>
        <v>0</v>
      </c>
      <c r="K8" s="67">
        <f t="shared" si="0"/>
        <v>3500</v>
      </c>
      <c r="L8" s="67">
        <f t="shared" si="0"/>
        <v>0</v>
      </c>
      <c r="M8" s="844">
        <f t="shared" si="0"/>
        <v>3500</v>
      </c>
      <c r="N8" s="844">
        <f t="shared" si="0"/>
        <v>0</v>
      </c>
      <c r="O8" s="67">
        <f t="shared" si="0"/>
        <v>3500</v>
      </c>
      <c r="P8" s="67">
        <f t="shared" si="0"/>
        <v>0</v>
      </c>
      <c r="Q8" s="67">
        <f t="shared" si="0"/>
        <v>3500</v>
      </c>
      <c r="R8" s="67">
        <f t="shared" si="0"/>
        <v>0</v>
      </c>
      <c r="S8" s="67">
        <f t="shared" si="0"/>
        <v>3500</v>
      </c>
      <c r="T8" s="67">
        <f t="shared" si="0"/>
        <v>0</v>
      </c>
    </row>
    <row r="9" spans="1:20" ht="14.25" thickBot="1" thickTop="1">
      <c r="A9" s="319"/>
      <c r="B9" s="52">
        <v>1</v>
      </c>
      <c r="C9" s="68" t="s">
        <v>92</v>
      </c>
      <c r="D9" s="69"/>
      <c r="E9" s="69"/>
      <c r="F9" s="69"/>
      <c r="G9" s="837">
        <f t="shared" si="0"/>
        <v>4043</v>
      </c>
      <c r="H9" s="837">
        <f t="shared" si="0"/>
        <v>0</v>
      </c>
      <c r="I9" s="262">
        <f>I10</f>
        <v>0</v>
      </c>
      <c r="J9" s="263">
        <f t="shared" si="0"/>
        <v>0</v>
      </c>
      <c r="K9" s="262">
        <f t="shared" si="0"/>
        <v>3500</v>
      </c>
      <c r="L9" s="841">
        <f t="shared" si="0"/>
        <v>0</v>
      </c>
      <c r="M9" s="842">
        <f t="shared" si="0"/>
        <v>3500</v>
      </c>
      <c r="N9" s="843">
        <f t="shared" si="0"/>
        <v>0</v>
      </c>
      <c r="O9" s="834">
        <f t="shared" si="0"/>
        <v>3500</v>
      </c>
      <c r="P9" s="834">
        <f t="shared" si="0"/>
        <v>0</v>
      </c>
      <c r="Q9" s="643">
        <f t="shared" si="0"/>
        <v>3500</v>
      </c>
      <c r="R9" s="262">
        <f t="shared" si="0"/>
        <v>0</v>
      </c>
      <c r="S9" s="262">
        <f t="shared" si="0"/>
        <v>3500</v>
      </c>
      <c r="T9" s="807">
        <f t="shared" si="0"/>
        <v>0</v>
      </c>
    </row>
    <row r="10" spans="1:20" ht="14.25" thickBot="1" thickTop="1">
      <c r="A10" s="304"/>
      <c r="B10" s="70"/>
      <c r="C10" s="56" t="s">
        <v>234</v>
      </c>
      <c r="D10" s="266" t="s">
        <v>11</v>
      </c>
      <c r="E10" s="264"/>
      <c r="F10" s="264"/>
      <c r="G10" s="367">
        <f t="shared" si="0"/>
        <v>4043</v>
      </c>
      <c r="H10" s="367">
        <f t="shared" si="0"/>
        <v>0</v>
      </c>
      <c r="I10" s="188">
        <f t="shared" si="0"/>
        <v>0</v>
      </c>
      <c r="J10" s="201">
        <f t="shared" si="0"/>
        <v>0</v>
      </c>
      <c r="K10" s="188">
        <f t="shared" si="0"/>
        <v>3500</v>
      </c>
      <c r="L10" s="803">
        <f t="shared" si="0"/>
        <v>0</v>
      </c>
      <c r="M10" s="228">
        <f t="shared" si="0"/>
        <v>3500</v>
      </c>
      <c r="N10" s="229">
        <f t="shared" si="0"/>
        <v>0</v>
      </c>
      <c r="O10" s="59">
        <f t="shared" si="0"/>
        <v>3500</v>
      </c>
      <c r="P10" s="59">
        <f t="shared" si="0"/>
        <v>0</v>
      </c>
      <c r="Q10" s="205">
        <f t="shared" si="0"/>
        <v>3500</v>
      </c>
      <c r="R10" s="188">
        <f t="shared" si="0"/>
        <v>0</v>
      </c>
      <c r="S10" s="188">
        <f t="shared" si="0"/>
        <v>3500</v>
      </c>
      <c r="T10" s="189">
        <f t="shared" si="0"/>
        <v>0</v>
      </c>
    </row>
    <row r="11" spans="1:20" ht="14.25" thickBot="1" thickTop="1">
      <c r="A11" s="320"/>
      <c r="B11" s="337"/>
      <c r="C11" s="338"/>
      <c r="D11" s="46">
        <v>630</v>
      </c>
      <c r="E11" s="46" t="s">
        <v>82</v>
      </c>
      <c r="F11" s="46">
        <v>41</v>
      </c>
      <c r="G11" s="370">
        <v>4043</v>
      </c>
      <c r="H11" s="370">
        <v>0</v>
      </c>
      <c r="I11" s="210"/>
      <c r="J11" s="795">
        <v>0</v>
      </c>
      <c r="K11" s="210">
        <v>3500</v>
      </c>
      <c r="L11" s="804">
        <v>0</v>
      </c>
      <c r="M11" s="272">
        <v>3500</v>
      </c>
      <c r="N11" s="805">
        <v>0</v>
      </c>
      <c r="O11" s="149">
        <v>3500</v>
      </c>
      <c r="P11" s="212">
        <v>0</v>
      </c>
      <c r="Q11" s="211">
        <v>3500</v>
      </c>
      <c r="R11" s="210">
        <v>0</v>
      </c>
      <c r="S11" s="210">
        <v>3500</v>
      </c>
      <c r="T11" s="642">
        <v>0</v>
      </c>
    </row>
    <row r="12" ht="13.5" thickTop="1"/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PageLayoutView="0" workbookViewId="0" topLeftCell="H1">
      <selection activeCell="L15" sqref="L15"/>
    </sheetView>
  </sheetViews>
  <sheetFormatPr defaultColWidth="9.140625" defaultRowHeight="12.75"/>
  <cols>
    <col min="1" max="1" width="4.7109375" style="0" customWidth="1"/>
    <col min="2" max="2" width="4.00390625" style="0" customWidth="1"/>
    <col min="3" max="3" width="7.57421875" style="0" customWidth="1"/>
    <col min="4" max="4" width="5.140625" style="0" customWidth="1"/>
    <col min="5" max="5" width="30.8515625" style="0" customWidth="1"/>
    <col min="6" max="7" width="11.421875" style="0" customWidth="1"/>
    <col min="8" max="8" width="9.28125" style="0" customWidth="1"/>
    <col min="9" max="9" width="11.421875" style="0" customWidth="1"/>
    <col min="10" max="10" width="9.421875" style="0" customWidth="1"/>
    <col min="11" max="11" width="11.421875" style="0" customWidth="1"/>
    <col min="12" max="14" width="9.28125" style="0" customWidth="1"/>
    <col min="15" max="15" width="11.7109375" style="0" customWidth="1"/>
    <col min="16" max="16" width="10.7109375" style="0" customWidth="1"/>
  </cols>
  <sheetData>
    <row r="1" spans="1:2" ht="15.75">
      <c r="A1" s="1"/>
      <c r="B1" s="2" t="s">
        <v>39</v>
      </c>
    </row>
    <row r="2" spans="1:2" ht="13.5" thickBot="1">
      <c r="A2" s="1"/>
      <c r="B2" s="4"/>
    </row>
    <row r="3" spans="1:20" ht="14.25" thickBot="1" thickTop="1">
      <c r="A3" s="21"/>
      <c r="B3" s="22"/>
      <c r="C3" s="22"/>
      <c r="D3" s="22"/>
      <c r="E3" s="22"/>
      <c r="F3" s="159"/>
      <c r="G3" s="181" t="s">
        <v>332</v>
      </c>
      <c r="H3" s="24"/>
      <c r="I3" s="23" t="s">
        <v>389</v>
      </c>
      <c r="J3" s="24"/>
      <c r="K3" s="23" t="s">
        <v>390</v>
      </c>
      <c r="L3" s="24"/>
      <c r="M3" s="139" t="s">
        <v>391</v>
      </c>
      <c r="N3" s="139"/>
      <c r="O3" s="287" t="s">
        <v>392</v>
      </c>
      <c r="P3" s="288"/>
      <c r="Q3" s="139" t="s">
        <v>336</v>
      </c>
      <c r="R3" s="24"/>
      <c r="S3" s="23" t="s">
        <v>393</v>
      </c>
      <c r="T3" s="24"/>
    </row>
    <row r="4" spans="1:20" ht="25.5">
      <c r="A4" s="14"/>
      <c r="B4" s="15"/>
      <c r="C4" s="16"/>
      <c r="D4" s="17"/>
      <c r="E4" s="35"/>
      <c r="F4" s="160"/>
      <c r="G4" s="182" t="s">
        <v>15</v>
      </c>
      <c r="H4" s="5" t="s">
        <v>14</v>
      </c>
      <c r="I4" s="6" t="s">
        <v>15</v>
      </c>
      <c r="J4" s="5" t="s">
        <v>14</v>
      </c>
      <c r="K4" s="6" t="s">
        <v>15</v>
      </c>
      <c r="L4" s="95" t="s">
        <v>14</v>
      </c>
      <c r="M4" s="6" t="s">
        <v>15</v>
      </c>
      <c r="N4" s="162" t="s">
        <v>14</v>
      </c>
      <c r="O4" s="289" t="s">
        <v>15</v>
      </c>
      <c r="P4" s="290" t="s">
        <v>14</v>
      </c>
      <c r="Q4" s="632" t="s">
        <v>15</v>
      </c>
      <c r="R4" s="633" t="s">
        <v>14</v>
      </c>
      <c r="S4" s="634" t="s">
        <v>15</v>
      </c>
      <c r="T4" s="633" t="s">
        <v>14</v>
      </c>
    </row>
    <row r="5" spans="1:20" ht="12.75">
      <c r="A5" s="7"/>
      <c r="B5" s="18" t="s">
        <v>18</v>
      </c>
      <c r="C5" s="19" t="s">
        <v>12</v>
      </c>
      <c r="D5" s="20"/>
      <c r="E5" s="36"/>
      <c r="F5" s="160"/>
      <c r="G5" s="183"/>
      <c r="H5" s="8"/>
      <c r="I5" s="9"/>
      <c r="J5" s="8"/>
      <c r="K5" s="9"/>
      <c r="L5" s="8"/>
      <c r="M5" s="9"/>
      <c r="N5" s="163"/>
      <c r="O5" s="291"/>
      <c r="P5" s="280"/>
      <c r="Q5" s="635"/>
      <c r="R5" s="636"/>
      <c r="S5" s="637"/>
      <c r="T5" s="636"/>
    </row>
    <row r="6" spans="1:20" ht="13.5" thickBot="1">
      <c r="A6" s="10"/>
      <c r="B6" s="12" t="s">
        <v>19</v>
      </c>
      <c r="C6" s="13" t="s">
        <v>17</v>
      </c>
      <c r="D6" s="11"/>
      <c r="E6" s="33" t="s">
        <v>10</v>
      </c>
      <c r="F6" s="161"/>
      <c r="G6" s="183"/>
      <c r="H6" s="8"/>
      <c r="I6" s="9"/>
      <c r="J6" s="8"/>
      <c r="K6" s="9"/>
      <c r="L6" s="8"/>
      <c r="M6" s="9"/>
      <c r="N6" s="163"/>
      <c r="O6" s="291"/>
      <c r="P6" s="280"/>
      <c r="Q6" s="635"/>
      <c r="R6" s="636"/>
      <c r="S6" s="637"/>
      <c r="T6" s="636"/>
    </row>
    <row r="7" spans="1:20" ht="14.25" thickBot="1" thickTop="1">
      <c r="A7" s="10"/>
      <c r="B7" s="12"/>
      <c r="C7" s="13"/>
      <c r="D7" s="11"/>
      <c r="E7" s="33"/>
      <c r="F7" s="158" t="s">
        <v>212</v>
      </c>
      <c r="G7" s="156"/>
      <c r="H7" s="65"/>
      <c r="I7" s="65"/>
      <c r="J7" s="65"/>
      <c r="K7" s="65"/>
      <c r="L7" s="65"/>
      <c r="M7" s="65"/>
      <c r="N7" s="140"/>
      <c r="O7" s="65"/>
      <c r="P7" s="65"/>
      <c r="Q7" s="638"/>
      <c r="R7" s="638"/>
      <c r="S7" s="126"/>
      <c r="T7" s="109"/>
    </row>
    <row r="8" spans="1:20" ht="16.5" thickBot="1" thickTop="1">
      <c r="A8" s="47"/>
      <c r="B8" s="60" t="s">
        <v>93</v>
      </c>
      <c r="C8" s="61"/>
      <c r="D8" s="66"/>
      <c r="E8" s="132"/>
      <c r="F8" s="157"/>
      <c r="G8" s="63">
        <f>G9+G13+G17+G20</f>
        <v>11651</v>
      </c>
      <c r="H8" s="63">
        <f>H9+H13+H17+H20</f>
        <v>0</v>
      </c>
      <c r="I8" s="63"/>
      <c r="J8" s="63"/>
      <c r="K8" s="63">
        <f>K9+K13+K17+K20</f>
        <v>30900</v>
      </c>
      <c r="L8" s="63">
        <f>L9+L13+L17+L20</f>
        <v>0</v>
      </c>
      <c r="M8" s="63">
        <f aca="true" t="shared" si="0" ref="G8:N8">M9+M13+M17+M20</f>
        <v>30407</v>
      </c>
      <c r="N8" s="63">
        <f t="shared" si="0"/>
        <v>0</v>
      </c>
      <c r="O8" s="63">
        <f>O9+O13+O17+O20</f>
        <v>30900</v>
      </c>
      <c r="P8" s="63">
        <f>P9+P13+P17+P20</f>
        <v>0</v>
      </c>
      <c r="Q8" s="63">
        <f>Q9+Q13+Q17+Q20</f>
        <v>30900</v>
      </c>
      <c r="R8" s="63">
        <f>+N8</f>
        <v>0</v>
      </c>
      <c r="S8" s="63">
        <f>S9+S13+S17+S20</f>
        <v>30900</v>
      </c>
      <c r="T8" s="63">
        <f>T9+T13+T17+T20</f>
        <v>0</v>
      </c>
    </row>
    <row r="9" spans="1:20" ht="14.25" thickBot="1" thickTop="1">
      <c r="A9" s="47"/>
      <c r="B9" s="52">
        <v>1</v>
      </c>
      <c r="C9" s="53" t="s">
        <v>94</v>
      </c>
      <c r="D9" s="54"/>
      <c r="E9" s="54"/>
      <c r="F9" s="54"/>
      <c r="G9" s="262">
        <f aca="true" t="shared" si="1" ref="G9:T9">G10</f>
        <v>2119</v>
      </c>
      <c r="H9" s="263">
        <f t="shared" si="1"/>
        <v>0</v>
      </c>
      <c r="I9" s="262"/>
      <c r="J9" s="263"/>
      <c r="K9" s="43">
        <f t="shared" si="1"/>
        <v>4700</v>
      </c>
      <c r="L9" s="43">
        <f>L10</f>
        <v>0</v>
      </c>
      <c r="M9" s="262">
        <f t="shared" si="1"/>
        <v>3680</v>
      </c>
      <c r="N9" s="807">
        <f t="shared" si="1"/>
        <v>0</v>
      </c>
      <c r="O9" s="43">
        <f t="shared" si="1"/>
        <v>4700</v>
      </c>
      <c r="P9" s="43">
        <f>P10</f>
        <v>0</v>
      </c>
      <c r="Q9" s="643">
        <f t="shared" si="1"/>
        <v>4700</v>
      </c>
      <c r="R9" s="213">
        <f t="shared" si="1"/>
        <v>0</v>
      </c>
      <c r="S9" s="213">
        <f t="shared" si="1"/>
        <v>4700</v>
      </c>
      <c r="T9" s="214">
        <f t="shared" si="1"/>
        <v>0</v>
      </c>
    </row>
    <row r="10" spans="1:20" ht="14.25" thickBot="1" thickTop="1">
      <c r="A10" s="47"/>
      <c r="B10" s="339"/>
      <c r="C10" s="56" t="s">
        <v>234</v>
      </c>
      <c r="D10" s="72" t="s">
        <v>11</v>
      </c>
      <c r="E10" s="265"/>
      <c r="F10" s="265"/>
      <c r="G10" s="274">
        <f>G11+G12</f>
        <v>2119</v>
      </c>
      <c r="H10" s="274">
        <f>H11+H12</f>
        <v>0</v>
      </c>
      <c r="I10" s="274"/>
      <c r="J10" s="274"/>
      <c r="K10" s="275">
        <f>K11+K12</f>
        <v>4700</v>
      </c>
      <c r="L10" s="275">
        <f>L11+L12</f>
        <v>0</v>
      </c>
      <c r="M10" s="371">
        <f aca="true" t="shared" si="2" ref="G10:N10">M11+M12</f>
        <v>3680</v>
      </c>
      <c r="N10" s="645">
        <f t="shared" si="2"/>
        <v>0</v>
      </c>
      <c r="O10" s="275">
        <f aca="true" t="shared" si="3" ref="O10:T10">O11+O12</f>
        <v>4700</v>
      </c>
      <c r="P10" s="275">
        <f t="shared" si="3"/>
        <v>0</v>
      </c>
      <c r="Q10" s="644">
        <f t="shared" si="3"/>
        <v>4700</v>
      </c>
      <c r="R10" s="274">
        <f t="shared" si="3"/>
        <v>0</v>
      </c>
      <c r="S10" s="274">
        <f t="shared" si="3"/>
        <v>4700</v>
      </c>
      <c r="T10" s="645">
        <f t="shared" si="3"/>
        <v>0</v>
      </c>
    </row>
    <row r="11" spans="1:20" ht="14.25" thickBot="1" thickTop="1">
      <c r="A11" s="47"/>
      <c r="B11" s="48"/>
      <c r="C11" s="45"/>
      <c r="D11" s="49" t="s">
        <v>78</v>
      </c>
      <c r="E11" s="50" t="s">
        <v>81</v>
      </c>
      <c r="F11" s="50">
        <v>41</v>
      </c>
      <c r="G11" s="192">
        <v>484</v>
      </c>
      <c r="H11" s="223">
        <v>0</v>
      </c>
      <c r="I11" s="192"/>
      <c r="J11" s="223"/>
      <c r="K11" s="91">
        <v>1200</v>
      </c>
      <c r="L11" s="91">
        <v>0</v>
      </c>
      <c r="M11" s="192">
        <v>700</v>
      </c>
      <c r="N11" s="218">
        <v>0</v>
      </c>
      <c r="O11" s="91">
        <v>1200</v>
      </c>
      <c r="P11" s="91">
        <v>0</v>
      </c>
      <c r="Q11" s="207">
        <v>1200</v>
      </c>
      <c r="R11" s="192">
        <v>0</v>
      </c>
      <c r="S11" s="192">
        <v>1200</v>
      </c>
      <c r="T11" s="218">
        <v>0</v>
      </c>
    </row>
    <row r="12" spans="1:20" ht="14.25" thickBot="1" thickTop="1">
      <c r="A12" s="47"/>
      <c r="B12" s="48"/>
      <c r="C12" s="45"/>
      <c r="D12" s="49" t="s">
        <v>79</v>
      </c>
      <c r="E12" s="50" t="s">
        <v>82</v>
      </c>
      <c r="F12" s="50">
        <v>41</v>
      </c>
      <c r="G12" s="216">
        <v>1635</v>
      </c>
      <c r="H12" s="222">
        <v>0</v>
      </c>
      <c r="I12" s="216"/>
      <c r="J12" s="222"/>
      <c r="K12" s="91">
        <v>3500</v>
      </c>
      <c r="L12" s="51">
        <v>0</v>
      </c>
      <c r="M12" s="216">
        <v>2980</v>
      </c>
      <c r="N12" s="217">
        <v>0</v>
      </c>
      <c r="O12" s="91">
        <v>3500</v>
      </c>
      <c r="P12" s="51">
        <v>0</v>
      </c>
      <c r="Q12" s="206">
        <v>3500</v>
      </c>
      <c r="R12" s="190">
        <v>0</v>
      </c>
      <c r="S12" s="190">
        <v>3500</v>
      </c>
      <c r="T12" s="191">
        <v>0</v>
      </c>
    </row>
    <row r="13" spans="1:20" ht="14.25" thickBot="1" thickTop="1">
      <c r="A13" s="47"/>
      <c r="B13" s="52">
        <v>2</v>
      </c>
      <c r="C13" s="53" t="s">
        <v>95</v>
      </c>
      <c r="D13" s="54"/>
      <c r="E13" s="54"/>
      <c r="F13" s="54"/>
      <c r="G13" s="186">
        <f aca="true" t="shared" si="4" ref="G13:T13">G14</f>
        <v>7953</v>
      </c>
      <c r="H13" s="200">
        <f t="shared" si="4"/>
        <v>0</v>
      </c>
      <c r="I13" s="186"/>
      <c r="J13" s="200"/>
      <c r="K13" s="89">
        <f t="shared" si="4"/>
        <v>25000</v>
      </c>
      <c r="L13" s="43">
        <f t="shared" si="4"/>
        <v>0</v>
      </c>
      <c r="M13" s="186">
        <f t="shared" si="4"/>
        <v>25000</v>
      </c>
      <c r="N13" s="187">
        <f t="shared" si="4"/>
        <v>0</v>
      </c>
      <c r="O13" s="89">
        <f t="shared" si="4"/>
        <v>25000</v>
      </c>
      <c r="P13" s="43">
        <f t="shared" si="4"/>
        <v>0</v>
      </c>
      <c r="Q13" s="204">
        <f t="shared" si="4"/>
        <v>25000</v>
      </c>
      <c r="R13" s="186">
        <f t="shared" si="4"/>
        <v>0</v>
      </c>
      <c r="S13" s="186">
        <f t="shared" si="4"/>
        <v>25000</v>
      </c>
      <c r="T13" s="187">
        <f t="shared" si="4"/>
        <v>0</v>
      </c>
    </row>
    <row r="14" spans="1:20" ht="14.25" thickBot="1" thickTop="1">
      <c r="A14" s="47"/>
      <c r="B14" s="340"/>
      <c r="C14" s="56" t="s">
        <v>234</v>
      </c>
      <c r="D14" s="266" t="s">
        <v>75</v>
      </c>
      <c r="E14" s="264"/>
      <c r="F14" s="264"/>
      <c r="G14" s="215">
        <f>G15+G16</f>
        <v>7953</v>
      </c>
      <c r="H14" s="221">
        <f>H15+H16</f>
        <v>0</v>
      </c>
      <c r="I14" s="215"/>
      <c r="J14" s="221"/>
      <c r="K14" s="227">
        <f>K15+K16</f>
        <v>25000</v>
      </c>
      <c r="L14" s="227">
        <f>L15+L16</f>
        <v>0</v>
      </c>
      <c r="M14" s="215">
        <f aca="true" t="shared" si="5" ref="G14:N14">M15+M16</f>
        <v>25000</v>
      </c>
      <c r="N14" s="806">
        <f t="shared" si="5"/>
        <v>0</v>
      </c>
      <c r="O14" s="227">
        <f aca="true" t="shared" si="6" ref="O14:T14">O15+O16</f>
        <v>25000</v>
      </c>
      <c r="P14" s="227">
        <f t="shared" si="6"/>
        <v>0</v>
      </c>
      <c r="Q14" s="646">
        <f t="shared" si="6"/>
        <v>25000</v>
      </c>
      <c r="R14" s="647">
        <f t="shared" si="6"/>
        <v>0</v>
      </c>
      <c r="S14" s="647">
        <f t="shared" si="6"/>
        <v>25000</v>
      </c>
      <c r="T14" s="648">
        <f t="shared" si="6"/>
        <v>0</v>
      </c>
    </row>
    <row r="15" spans="1:20" ht="14.25" thickBot="1" thickTop="1">
      <c r="A15" s="47"/>
      <c r="B15" s="48"/>
      <c r="C15" s="45"/>
      <c r="D15" s="49" t="s">
        <v>79</v>
      </c>
      <c r="E15" s="50" t="s">
        <v>82</v>
      </c>
      <c r="F15" s="50">
        <v>41</v>
      </c>
      <c r="G15" s="216">
        <v>7953</v>
      </c>
      <c r="H15" s="222">
        <v>0</v>
      </c>
      <c r="I15" s="216"/>
      <c r="J15" s="222"/>
      <c r="K15" s="51">
        <v>25000</v>
      </c>
      <c r="L15" s="51">
        <v>0</v>
      </c>
      <c r="M15" s="216">
        <v>25000</v>
      </c>
      <c r="N15" s="217">
        <v>0</v>
      </c>
      <c r="O15" s="51">
        <v>25000</v>
      </c>
      <c r="P15" s="51">
        <v>0</v>
      </c>
      <c r="Q15" s="206">
        <v>25000</v>
      </c>
      <c r="R15" s="190">
        <v>0</v>
      </c>
      <c r="S15" s="190">
        <v>25000</v>
      </c>
      <c r="T15" s="191">
        <v>0</v>
      </c>
    </row>
    <row r="16" spans="1:20" ht="14.25" thickBot="1" thickTop="1">
      <c r="A16" s="47"/>
      <c r="B16" s="48"/>
      <c r="C16" s="45"/>
      <c r="D16" s="49" t="s">
        <v>172</v>
      </c>
      <c r="E16" s="50" t="s">
        <v>181</v>
      </c>
      <c r="F16" s="50">
        <v>41</v>
      </c>
      <c r="G16" s="216">
        <v>0</v>
      </c>
      <c r="H16" s="222">
        <v>0</v>
      </c>
      <c r="I16" s="216"/>
      <c r="J16" s="222"/>
      <c r="K16" s="51">
        <v>0</v>
      </c>
      <c r="L16" s="51">
        <v>0</v>
      </c>
      <c r="M16" s="216">
        <v>0</v>
      </c>
      <c r="N16" s="217">
        <v>0</v>
      </c>
      <c r="O16" s="51">
        <v>0</v>
      </c>
      <c r="P16" s="51">
        <v>0</v>
      </c>
      <c r="Q16" s="206">
        <v>0</v>
      </c>
      <c r="R16" s="190">
        <v>0</v>
      </c>
      <c r="S16" s="190">
        <v>0</v>
      </c>
      <c r="T16" s="191">
        <v>0</v>
      </c>
    </row>
    <row r="17" spans="1:20" ht="14.25" thickBot="1" thickTop="1">
      <c r="A17" s="47"/>
      <c r="B17" s="52">
        <v>4</v>
      </c>
      <c r="C17" s="53" t="s">
        <v>96</v>
      </c>
      <c r="D17" s="54"/>
      <c r="E17" s="54"/>
      <c r="F17" s="54"/>
      <c r="G17" s="186">
        <f aca="true" t="shared" si="7" ref="G17:T18">G18</f>
        <v>1051</v>
      </c>
      <c r="H17" s="200">
        <f t="shared" si="7"/>
        <v>0</v>
      </c>
      <c r="I17" s="186"/>
      <c r="J17" s="200"/>
      <c r="K17" s="43">
        <f t="shared" si="7"/>
        <v>1200</v>
      </c>
      <c r="L17" s="43">
        <f t="shared" si="7"/>
        <v>0</v>
      </c>
      <c r="M17" s="186">
        <f t="shared" si="7"/>
        <v>1200</v>
      </c>
      <c r="N17" s="187">
        <f t="shared" si="7"/>
        <v>0</v>
      </c>
      <c r="O17" s="43">
        <f t="shared" si="7"/>
        <v>1200</v>
      </c>
      <c r="P17" s="43">
        <f t="shared" si="7"/>
        <v>0</v>
      </c>
      <c r="Q17" s="204">
        <f t="shared" si="7"/>
        <v>1200</v>
      </c>
      <c r="R17" s="186">
        <f t="shared" si="7"/>
        <v>0</v>
      </c>
      <c r="S17" s="186">
        <f t="shared" si="7"/>
        <v>1200</v>
      </c>
      <c r="T17" s="187">
        <f t="shared" si="7"/>
        <v>0</v>
      </c>
    </row>
    <row r="18" spans="1:20" ht="14.25" thickBot="1" thickTop="1">
      <c r="A18" s="47"/>
      <c r="B18" s="70"/>
      <c r="C18" s="56" t="s">
        <v>38</v>
      </c>
      <c r="D18" s="266" t="s">
        <v>31</v>
      </c>
      <c r="E18" s="266"/>
      <c r="F18" s="266"/>
      <c r="G18" s="219">
        <f t="shared" si="7"/>
        <v>1051</v>
      </c>
      <c r="H18" s="224">
        <f t="shared" si="7"/>
        <v>0</v>
      </c>
      <c r="I18" s="219"/>
      <c r="J18" s="224"/>
      <c r="K18" s="83">
        <f t="shared" si="7"/>
        <v>1200</v>
      </c>
      <c r="L18" s="83">
        <f t="shared" si="7"/>
        <v>0</v>
      </c>
      <c r="M18" s="219">
        <f t="shared" si="7"/>
        <v>1200</v>
      </c>
      <c r="N18" s="649">
        <f t="shared" si="7"/>
        <v>0</v>
      </c>
      <c r="O18" s="83">
        <f t="shared" si="7"/>
        <v>1200</v>
      </c>
      <c r="P18" s="83">
        <f t="shared" si="7"/>
        <v>0</v>
      </c>
      <c r="Q18" s="226">
        <f t="shared" si="7"/>
        <v>1200</v>
      </c>
      <c r="R18" s="219">
        <f t="shared" si="7"/>
        <v>0</v>
      </c>
      <c r="S18" s="219">
        <f t="shared" si="7"/>
        <v>1200</v>
      </c>
      <c r="T18" s="649">
        <f t="shared" si="7"/>
        <v>0</v>
      </c>
    </row>
    <row r="19" spans="1:20" ht="14.25" thickBot="1" thickTop="1">
      <c r="A19" s="47"/>
      <c r="B19" s="48"/>
      <c r="C19" s="45"/>
      <c r="D19" s="49" t="s">
        <v>79</v>
      </c>
      <c r="E19" s="50" t="s">
        <v>82</v>
      </c>
      <c r="F19" s="50">
        <v>41</v>
      </c>
      <c r="G19" s="216">
        <v>1051</v>
      </c>
      <c r="H19" s="222">
        <v>0</v>
      </c>
      <c r="I19" s="216"/>
      <c r="J19" s="222"/>
      <c r="K19" s="51">
        <v>1200</v>
      </c>
      <c r="L19" s="51">
        <v>0</v>
      </c>
      <c r="M19" s="216">
        <v>1200</v>
      </c>
      <c r="N19" s="217">
        <v>0</v>
      </c>
      <c r="O19" s="51">
        <v>1200</v>
      </c>
      <c r="P19" s="51">
        <v>0</v>
      </c>
      <c r="Q19" s="206">
        <v>1200</v>
      </c>
      <c r="R19" s="190">
        <v>0</v>
      </c>
      <c r="S19" s="190">
        <v>1200</v>
      </c>
      <c r="T19" s="191">
        <v>0</v>
      </c>
    </row>
    <row r="20" spans="1:20" ht="14.25" thickBot="1" thickTop="1">
      <c r="A20" s="47"/>
      <c r="B20" s="52">
        <v>5</v>
      </c>
      <c r="C20" s="53" t="s">
        <v>272</v>
      </c>
      <c r="D20" s="54"/>
      <c r="E20" s="54"/>
      <c r="F20" s="54"/>
      <c r="G20" s="186">
        <f aca="true" t="shared" si="8" ref="G20:T20">G21</f>
        <v>528</v>
      </c>
      <c r="H20" s="200">
        <f t="shared" si="8"/>
        <v>0</v>
      </c>
      <c r="I20" s="186"/>
      <c r="J20" s="200"/>
      <c r="K20" s="43">
        <f t="shared" si="8"/>
        <v>0</v>
      </c>
      <c r="L20" s="43">
        <f t="shared" si="8"/>
        <v>0</v>
      </c>
      <c r="M20" s="186">
        <f t="shared" si="8"/>
        <v>527</v>
      </c>
      <c r="N20" s="187">
        <f t="shared" si="8"/>
        <v>0</v>
      </c>
      <c r="O20" s="43">
        <f t="shared" si="8"/>
        <v>0</v>
      </c>
      <c r="P20" s="43">
        <f t="shared" si="8"/>
        <v>0</v>
      </c>
      <c r="Q20" s="204">
        <f t="shared" si="8"/>
        <v>0</v>
      </c>
      <c r="R20" s="186">
        <f t="shared" si="8"/>
        <v>0</v>
      </c>
      <c r="S20" s="186">
        <f t="shared" si="8"/>
        <v>0</v>
      </c>
      <c r="T20" s="187">
        <f t="shared" si="8"/>
        <v>0</v>
      </c>
    </row>
    <row r="21" spans="1:20" ht="14.25" thickBot="1" thickTop="1">
      <c r="A21" s="47"/>
      <c r="B21" s="341" t="s">
        <v>179</v>
      </c>
      <c r="C21" s="56" t="s">
        <v>180</v>
      </c>
      <c r="D21" s="266" t="s">
        <v>272</v>
      </c>
      <c r="E21" s="266"/>
      <c r="F21" s="266"/>
      <c r="G21" s="226">
        <f>G22+G23+G24</f>
        <v>528</v>
      </c>
      <c r="H21" s="224">
        <f>H22+H23+H24</f>
        <v>0</v>
      </c>
      <c r="I21" s="226"/>
      <c r="J21" s="224"/>
      <c r="K21" s="83">
        <f>K22+K23+K24</f>
        <v>0</v>
      </c>
      <c r="L21" s="83">
        <f>L22+L23+L24</f>
        <v>0</v>
      </c>
      <c r="M21" s="219">
        <f aca="true" t="shared" si="9" ref="G21:N21">M22+M23+M24</f>
        <v>527</v>
      </c>
      <c r="N21" s="649">
        <f t="shared" si="9"/>
        <v>0</v>
      </c>
      <c r="O21" s="83">
        <f aca="true" t="shared" si="10" ref="O21:T21">O22+O23+O24</f>
        <v>0</v>
      </c>
      <c r="P21" s="83">
        <f t="shared" si="10"/>
        <v>0</v>
      </c>
      <c r="Q21" s="226">
        <f t="shared" si="10"/>
        <v>0</v>
      </c>
      <c r="R21" s="226">
        <f t="shared" si="10"/>
        <v>0</v>
      </c>
      <c r="S21" s="219">
        <f t="shared" si="10"/>
        <v>0</v>
      </c>
      <c r="T21" s="650">
        <f t="shared" si="10"/>
        <v>0</v>
      </c>
    </row>
    <row r="22" spans="1:20" ht="14.25" thickBot="1" thickTop="1">
      <c r="A22" s="47"/>
      <c r="B22" s="48"/>
      <c r="C22" s="45"/>
      <c r="D22" s="49" t="s">
        <v>77</v>
      </c>
      <c r="E22" s="50" t="s">
        <v>30</v>
      </c>
      <c r="F22" s="50">
        <v>111</v>
      </c>
      <c r="G22" s="190">
        <v>70</v>
      </c>
      <c r="H22" s="202">
        <v>0</v>
      </c>
      <c r="I22" s="190"/>
      <c r="J22" s="202"/>
      <c r="K22" s="148">
        <v>0</v>
      </c>
      <c r="L22" s="148">
        <v>0</v>
      </c>
      <c r="M22" s="190">
        <v>90</v>
      </c>
      <c r="N22" s="191">
        <v>0</v>
      </c>
      <c r="O22" s="148">
        <v>0</v>
      </c>
      <c r="P22" s="148">
        <v>0</v>
      </c>
      <c r="Q22" s="206">
        <v>0</v>
      </c>
      <c r="R22" s="190">
        <v>0</v>
      </c>
      <c r="S22" s="190">
        <v>0</v>
      </c>
      <c r="T22" s="191">
        <v>0</v>
      </c>
    </row>
    <row r="23" spans="1:20" ht="14.25" thickBot="1" thickTop="1">
      <c r="A23" s="47"/>
      <c r="B23" s="48"/>
      <c r="C23" s="45"/>
      <c r="D23" s="49" t="s">
        <v>78</v>
      </c>
      <c r="E23" s="50" t="s">
        <v>81</v>
      </c>
      <c r="F23" s="50">
        <v>111</v>
      </c>
      <c r="G23" s="190">
        <v>24</v>
      </c>
      <c r="H23" s="202">
        <v>0</v>
      </c>
      <c r="I23" s="190"/>
      <c r="J23" s="202"/>
      <c r="K23" s="148">
        <v>0</v>
      </c>
      <c r="L23" s="148">
        <v>0</v>
      </c>
      <c r="M23" s="190">
        <v>32</v>
      </c>
      <c r="N23" s="191">
        <v>0</v>
      </c>
      <c r="O23" s="148">
        <v>0</v>
      </c>
      <c r="P23" s="148">
        <v>0</v>
      </c>
      <c r="Q23" s="206">
        <v>0</v>
      </c>
      <c r="R23" s="190">
        <v>0</v>
      </c>
      <c r="S23" s="190">
        <v>0</v>
      </c>
      <c r="T23" s="191">
        <v>0</v>
      </c>
    </row>
    <row r="24" spans="1:20" ht="14.25" thickBot="1" thickTop="1">
      <c r="A24" s="47"/>
      <c r="B24" s="48"/>
      <c r="C24" s="45"/>
      <c r="D24" s="49" t="s">
        <v>79</v>
      </c>
      <c r="E24" s="50" t="s">
        <v>82</v>
      </c>
      <c r="F24" s="50">
        <v>111</v>
      </c>
      <c r="G24" s="220">
        <v>434</v>
      </c>
      <c r="H24" s="301">
        <v>0</v>
      </c>
      <c r="I24" s="220"/>
      <c r="J24" s="301"/>
      <c r="K24" s="148">
        <v>0</v>
      </c>
      <c r="L24" s="148">
        <v>0</v>
      </c>
      <c r="M24" s="220">
        <v>405</v>
      </c>
      <c r="N24" s="651">
        <v>0</v>
      </c>
      <c r="O24" s="148">
        <v>0</v>
      </c>
      <c r="P24" s="148">
        <v>0</v>
      </c>
      <c r="Q24" s="300">
        <v>0</v>
      </c>
      <c r="R24" s="220">
        <v>0</v>
      </c>
      <c r="S24" s="220">
        <v>0</v>
      </c>
      <c r="T24" s="651">
        <v>0</v>
      </c>
    </row>
    <row r="25" ht="13.5" thickTop="1"/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3"/>
  <sheetViews>
    <sheetView zoomScalePageLayoutView="0" workbookViewId="0" topLeftCell="H1">
      <selection activeCell="M23" sqref="M23"/>
    </sheetView>
  </sheetViews>
  <sheetFormatPr defaultColWidth="9.140625" defaultRowHeight="12.75"/>
  <cols>
    <col min="1" max="1" width="4.7109375" style="0" customWidth="1"/>
    <col min="2" max="2" width="4.00390625" style="0" customWidth="1"/>
    <col min="3" max="3" width="7.57421875" style="0" customWidth="1"/>
    <col min="4" max="4" width="5.140625" style="0" customWidth="1"/>
    <col min="5" max="5" width="30.8515625" style="0" customWidth="1"/>
    <col min="6" max="7" width="11.421875" style="0" customWidth="1"/>
    <col min="8" max="8" width="9.28125" style="0" customWidth="1"/>
    <col min="9" max="9" width="11.421875" style="0" customWidth="1"/>
    <col min="10" max="10" width="9.421875" style="0" customWidth="1"/>
    <col min="11" max="11" width="11.421875" style="0" customWidth="1"/>
    <col min="12" max="14" width="9.28125" style="0" customWidth="1"/>
    <col min="15" max="15" width="11.7109375" style="0" customWidth="1"/>
    <col min="16" max="16" width="10.421875" style="0" customWidth="1"/>
  </cols>
  <sheetData>
    <row r="1" spans="1:2" ht="15.75">
      <c r="A1" s="1"/>
      <c r="B1" s="2" t="s">
        <v>26</v>
      </c>
    </row>
    <row r="2" spans="1:2" ht="13.5" thickBot="1">
      <c r="A2" s="1"/>
      <c r="B2" s="4"/>
    </row>
    <row r="3" spans="1:20" ht="14.25" thickBot="1" thickTop="1">
      <c r="A3" s="39"/>
      <c r="B3" s="42"/>
      <c r="C3" s="42"/>
      <c r="D3" s="42"/>
      <c r="E3" s="38"/>
      <c r="F3" s="38"/>
      <c r="G3" s="181" t="s">
        <v>332</v>
      </c>
      <c r="H3" s="24"/>
      <c r="I3" s="23" t="s">
        <v>389</v>
      </c>
      <c r="J3" s="24"/>
      <c r="K3" s="23" t="s">
        <v>390</v>
      </c>
      <c r="L3" s="24"/>
      <c r="M3" s="139" t="s">
        <v>391</v>
      </c>
      <c r="N3" s="139"/>
      <c r="O3" s="287" t="s">
        <v>392</v>
      </c>
      <c r="P3" s="288"/>
      <c r="Q3" s="139" t="s">
        <v>336</v>
      </c>
      <c r="R3" s="24"/>
      <c r="S3" s="23" t="s">
        <v>393</v>
      </c>
      <c r="T3" s="24"/>
    </row>
    <row r="4" spans="1:20" ht="27" thickBot="1" thickTop="1">
      <c r="A4" s="302"/>
      <c r="B4" s="40"/>
      <c r="C4" s="41"/>
      <c r="D4" s="11"/>
      <c r="E4" s="34"/>
      <c r="F4" s="154"/>
      <c r="G4" s="182" t="s">
        <v>15</v>
      </c>
      <c r="H4" s="5" t="s">
        <v>14</v>
      </c>
      <c r="I4" s="6" t="s">
        <v>15</v>
      </c>
      <c r="J4" s="5" t="s">
        <v>14</v>
      </c>
      <c r="K4" s="6" t="s">
        <v>15</v>
      </c>
      <c r="L4" s="95" t="s">
        <v>14</v>
      </c>
      <c r="M4" s="6" t="s">
        <v>15</v>
      </c>
      <c r="N4" s="162" t="s">
        <v>14</v>
      </c>
      <c r="O4" s="299" t="s">
        <v>15</v>
      </c>
      <c r="P4" s="299" t="s">
        <v>14</v>
      </c>
      <c r="Q4" s="632" t="s">
        <v>15</v>
      </c>
      <c r="R4" s="633" t="s">
        <v>14</v>
      </c>
      <c r="S4" s="634" t="s">
        <v>15</v>
      </c>
      <c r="T4" s="633" t="s">
        <v>14</v>
      </c>
    </row>
    <row r="5" spans="1:20" ht="14.25" thickBot="1" thickTop="1">
      <c r="A5" s="303"/>
      <c r="B5" s="18" t="s">
        <v>18</v>
      </c>
      <c r="C5" s="19" t="s">
        <v>12</v>
      </c>
      <c r="D5" s="25" t="s">
        <v>13</v>
      </c>
      <c r="E5" s="37"/>
      <c r="F5" s="155"/>
      <c r="G5" s="183"/>
      <c r="H5" s="8"/>
      <c r="I5" s="9"/>
      <c r="J5" s="8"/>
      <c r="K5" s="9"/>
      <c r="L5" s="8"/>
      <c r="M5" s="9"/>
      <c r="N5" s="163"/>
      <c r="O5" s="297"/>
      <c r="P5" s="297"/>
      <c r="Q5" s="635"/>
      <c r="R5" s="636"/>
      <c r="S5" s="637"/>
      <c r="T5" s="636"/>
    </row>
    <row r="6" spans="1:20" ht="14.25" thickBot="1" thickTop="1">
      <c r="A6" s="302"/>
      <c r="B6" s="12" t="s">
        <v>19</v>
      </c>
      <c r="C6" s="13" t="s">
        <v>17</v>
      </c>
      <c r="D6" s="11"/>
      <c r="E6" s="33" t="s">
        <v>10</v>
      </c>
      <c r="F6" s="156" t="s">
        <v>212</v>
      </c>
      <c r="G6" s="183"/>
      <c r="H6" s="8"/>
      <c r="I6" s="9"/>
      <c r="J6" s="8"/>
      <c r="K6" s="9"/>
      <c r="L6" s="8"/>
      <c r="M6" s="9"/>
      <c r="N6" s="163"/>
      <c r="O6" s="297"/>
      <c r="P6" s="297"/>
      <c r="Q6" s="635"/>
      <c r="R6" s="636"/>
      <c r="S6" s="637"/>
      <c r="T6" s="757"/>
    </row>
    <row r="7" spans="1:20" ht="16.5" thickBot="1" thickTop="1">
      <c r="A7" s="47"/>
      <c r="B7" s="60" t="s">
        <v>9</v>
      </c>
      <c r="C7" s="61"/>
      <c r="D7" s="66"/>
      <c r="E7" s="132"/>
      <c r="F7" s="132"/>
      <c r="G7" s="238">
        <f>G8+G13+G26+G31+G39+G46+G51+G60+G65+G68+G81+G91+G96+G85+G102+G99+G110+G115+G105+G121</f>
        <v>105048</v>
      </c>
      <c r="H7" s="238">
        <f>H8+H13+H26+H31+H39+H46+H51+H60+H65+H68+H81+H91+H96+H85+H102+H99+H110+H115+H105+H121</f>
        <v>361738</v>
      </c>
      <c r="I7" s="238"/>
      <c r="J7" s="238"/>
      <c r="K7" s="830">
        <f>K8+K13+K26+K31+K39+K46+K51+K60+K65+K68+K81+K91+K96+K85+K102+K99+K110+K115+K105+K121</f>
        <v>244907</v>
      </c>
      <c r="L7" s="238">
        <f>L8+L13+L26+L31+L39+L46+L51+L60+L65+L68+L81+L91+L96+L85+L102+L99+L110+L115+L105+L121</f>
        <v>0</v>
      </c>
      <c r="M7" s="238">
        <f aca="true" t="shared" si="0" ref="G7:T7">M8+M13+M26+M31+M39+M46+M51+M60+M65+M68+M81+M91+M96+M85+M102+M99+M110+M115+M105+M121</f>
        <v>185903</v>
      </c>
      <c r="N7" s="827">
        <f t="shared" si="0"/>
        <v>964000</v>
      </c>
      <c r="O7" s="830">
        <f t="shared" si="0"/>
        <v>244907</v>
      </c>
      <c r="P7" s="238">
        <f t="shared" si="0"/>
        <v>0</v>
      </c>
      <c r="Q7" s="238">
        <f t="shared" si="0"/>
        <v>205464</v>
      </c>
      <c r="R7" s="238">
        <f t="shared" si="0"/>
        <v>0</v>
      </c>
      <c r="S7" s="238">
        <f t="shared" si="0"/>
        <v>205016</v>
      </c>
      <c r="T7" s="238">
        <f t="shared" si="0"/>
        <v>0</v>
      </c>
    </row>
    <row r="8" spans="1:20" ht="14.25" thickBot="1" thickTop="1">
      <c r="A8" s="47"/>
      <c r="B8" s="52">
        <v>1</v>
      </c>
      <c r="C8" s="53" t="s">
        <v>27</v>
      </c>
      <c r="D8" s="54"/>
      <c r="E8" s="54"/>
      <c r="F8" s="54"/>
      <c r="G8" s="213">
        <f aca="true" t="shared" si="1" ref="G8:T8">G9</f>
        <v>3068</v>
      </c>
      <c r="H8" s="808">
        <f t="shared" si="1"/>
        <v>0</v>
      </c>
      <c r="I8" s="213"/>
      <c r="J8" s="808"/>
      <c r="K8" s="43">
        <f t="shared" si="1"/>
        <v>3243</v>
      </c>
      <c r="L8" s="797">
        <f t="shared" si="1"/>
        <v>0</v>
      </c>
      <c r="M8" s="213">
        <f t="shared" si="1"/>
        <v>3068</v>
      </c>
      <c r="N8" s="808">
        <f t="shared" si="1"/>
        <v>0</v>
      </c>
      <c r="O8" s="43">
        <f t="shared" si="1"/>
        <v>3243</v>
      </c>
      <c r="P8" s="797">
        <f t="shared" si="1"/>
        <v>0</v>
      </c>
      <c r="Q8" s="225">
        <f t="shared" si="1"/>
        <v>3243</v>
      </c>
      <c r="R8" s="225">
        <f t="shared" si="1"/>
        <v>0</v>
      </c>
      <c r="S8" s="225">
        <f t="shared" si="1"/>
        <v>3243</v>
      </c>
      <c r="T8" s="758">
        <f t="shared" si="1"/>
        <v>0</v>
      </c>
    </row>
    <row r="9" spans="1:20" ht="14.25" thickBot="1" thickTop="1">
      <c r="A9" s="47"/>
      <c r="B9" s="343"/>
      <c r="C9" s="56" t="s">
        <v>32</v>
      </c>
      <c r="D9" s="58" t="s">
        <v>33</v>
      </c>
      <c r="E9" s="58"/>
      <c r="F9" s="58"/>
      <c r="G9" s="188">
        <f>G10+G11+G12</f>
        <v>3068</v>
      </c>
      <c r="H9" s="201">
        <f>H10+H11+H12</f>
        <v>0</v>
      </c>
      <c r="I9" s="188"/>
      <c r="J9" s="201"/>
      <c r="K9" s="59">
        <f>K10+K11+K12</f>
        <v>3243</v>
      </c>
      <c r="L9" s="798">
        <f>L10+L11+L12</f>
        <v>0</v>
      </c>
      <c r="M9" s="188">
        <f aca="true" t="shared" si="2" ref="G9:N9">M10+M11+M12</f>
        <v>3068</v>
      </c>
      <c r="N9" s="201">
        <f t="shared" si="2"/>
        <v>0</v>
      </c>
      <c r="O9" s="59">
        <f aca="true" t="shared" si="3" ref="O9:T9">O10+O11+O12</f>
        <v>3243</v>
      </c>
      <c r="P9" s="798">
        <f t="shared" si="3"/>
        <v>0</v>
      </c>
      <c r="Q9" s="205">
        <f t="shared" si="3"/>
        <v>3243</v>
      </c>
      <c r="R9" s="188">
        <f t="shared" si="3"/>
        <v>0</v>
      </c>
      <c r="S9" s="188">
        <f t="shared" si="3"/>
        <v>3243</v>
      </c>
      <c r="T9" s="189">
        <f t="shared" si="3"/>
        <v>0</v>
      </c>
    </row>
    <row r="10" spans="1:20" ht="14.25" thickBot="1" thickTop="1">
      <c r="A10" s="47"/>
      <c r="B10" s="48"/>
      <c r="C10" s="45"/>
      <c r="D10" s="49" t="s">
        <v>77</v>
      </c>
      <c r="E10" s="50" t="s">
        <v>30</v>
      </c>
      <c r="F10" s="50">
        <v>111</v>
      </c>
      <c r="G10" s="216">
        <v>1850</v>
      </c>
      <c r="H10" s="222">
        <v>0</v>
      </c>
      <c r="I10" s="216"/>
      <c r="J10" s="222"/>
      <c r="K10" s="51">
        <v>1551</v>
      </c>
      <c r="L10" s="816">
        <v>0</v>
      </c>
      <c r="M10" s="216">
        <v>1551</v>
      </c>
      <c r="N10" s="222">
        <v>0</v>
      </c>
      <c r="O10" s="51">
        <v>1551</v>
      </c>
      <c r="P10" s="816">
        <v>0</v>
      </c>
      <c r="Q10" s="206">
        <v>1551</v>
      </c>
      <c r="R10" s="190">
        <v>0</v>
      </c>
      <c r="S10" s="190">
        <v>1551</v>
      </c>
      <c r="T10" s="191">
        <v>0</v>
      </c>
    </row>
    <row r="11" spans="1:20" ht="14.25" thickBot="1" thickTop="1">
      <c r="A11" s="47"/>
      <c r="B11" s="48"/>
      <c r="C11" s="45"/>
      <c r="D11" s="49" t="s">
        <v>78</v>
      </c>
      <c r="E11" s="50" t="s">
        <v>81</v>
      </c>
      <c r="F11" s="50">
        <v>111</v>
      </c>
      <c r="G11" s="216">
        <v>647</v>
      </c>
      <c r="H11" s="222">
        <v>0</v>
      </c>
      <c r="I11" s="216"/>
      <c r="J11" s="222"/>
      <c r="K11" s="51">
        <v>526</v>
      </c>
      <c r="L11" s="816">
        <v>0</v>
      </c>
      <c r="M11" s="216">
        <v>526</v>
      </c>
      <c r="N11" s="222">
        <v>0</v>
      </c>
      <c r="O11" s="51">
        <v>526</v>
      </c>
      <c r="P11" s="816">
        <v>0</v>
      </c>
      <c r="Q11" s="206">
        <v>526</v>
      </c>
      <c r="R11" s="190">
        <v>0</v>
      </c>
      <c r="S11" s="190">
        <v>526</v>
      </c>
      <c r="T11" s="191">
        <v>0</v>
      </c>
    </row>
    <row r="12" spans="1:20" ht="14.25" thickBot="1" thickTop="1">
      <c r="A12" s="47"/>
      <c r="B12" s="48"/>
      <c r="C12" s="45"/>
      <c r="D12" s="49" t="s">
        <v>79</v>
      </c>
      <c r="E12" s="50" t="s">
        <v>82</v>
      </c>
      <c r="F12" s="50">
        <v>111</v>
      </c>
      <c r="G12" s="216">
        <v>571</v>
      </c>
      <c r="H12" s="222">
        <v>0</v>
      </c>
      <c r="I12" s="216"/>
      <c r="J12" s="222"/>
      <c r="K12" s="51">
        <v>1166</v>
      </c>
      <c r="L12" s="816">
        <v>0</v>
      </c>
      <c r="M12" s="216">
        <v>991</v>
      </c>
      <c r="N12" s="222">
        <v>0</v>
      </c>
      <c r="O12" s="51">
        <v>1166</v>
      </c>
      <c r="P12" s="816">
        <v>0</v>
      </c>
      <c r="Q12" s="206">
        <v>1166</v>
      </c>
      <c r="R12" s="190">
        <v>0</v>
      </c>
      <c r="S12" s="190">
        <v>1166</v>
      </c>
      <c r="T12" s="191">
        <v>0</v>
      </c>
    </row>
    <row r="13" spans="1:20" ht="14.25" thickBot="1" thickTop="1">
      <c r="A13" s="47"/>
      <c r="B13" s="344">
        <v>2</v>
      </c>
      <c r="C13" s="345" t="s">
        <v>215</v>
      </c>
      <c r="D13" s="305"/>
      <c r="E13" s="305"/>
      <c r="F13" s="305"/>
      <c r="G13" s="323">
        <f aca="true" t="shared" si="4" ref="G13:T13">G14</f>
        <v>891</v>
      </c>
      <c r="H13" s="809">
        <f t="shared" si="4"/>
        <v>0</v>
      </c>
      <c r="I13" s="323"/>
      <c r="J13" s="809"/>
      <c r="K13" s="307">
        <f t="shared" si="4"/>
        <v>3157</v>
      </c>
      <c r="L13" s="817">
        <f t="shared" si="4"/>
        <v>0</v>
      </c>
      <c r="M13" s="323">
        <f t="shared" si="4"/>
        <v>1560</v>
      </c>
      <c r="N13" s="809">
        <f t="shared" si="4"/>
        <v>0</v>
      </c>
      <c r="O13" s="307">
        <f t="shared" si="4"/>
        <v>3157</v>
      </c>
      <c r="P13" s="817">
        <f t="shared" si="4"/>
        <v>0</v>
      </c>
      <c r="Q13" s="306">
        <f t="shared" si="4"/>
        <v>1000</v>
      </c>
      <c r="R13" s="306">
        <f t="shared" si="4"/>
        <v>0</v>
      </c>
      <c r="S13" s="306">
        <f t="shared" si="4"/>
        <v>1000</v>
      </c>
      <c r="T13" s="759">
        <f t="shared" si="4"/>
        <v>0</v>
      </c>
    </row>
    <row r="14" spans="1:20" ht="14.25" thickBot="1" thickTop="1">
      <c r="A14" s="47"/>
      <c r="B14" s="55"/>
      <c r="C14" s="56" t="s">
        <v>83</v>
      </c>
      <c r="D14" s="58" t="s">
        <v>106</v>
      </c>
      <c r="E14" s="58"/>
      <c r="F14" s="58"/>
      <c r="G14" s="188">
        <f>G15+G16+G18+G17+G19+G20+G21+G22+G23+G24+G25</f>
        <v>891</v>
      </c>
      <c r="H14" s="201">
        <f>H15+H16+H18+H17+H19+H20+H21+H22+H23+H24+H25</f>
        <v>0</v>
      </c>
      <c r="I14" s="188"/>
      <c r="J14" s="201"/>
      <c r="K14" s="59">
        <f>K15+K16+K18+K17+K19+K20+K21+K22+K23+K24+K25</f>
        <v>3157</v>
      </c>
      <c r="L14" s="798">
        <f>L15+L16+L18+L17+L19+L20+L21+L22+L23+L24+L25</f>
        <v>0</v>
      </c>
      <c r="M14" s="188">
        <f aca="true" t="shared" si="5" ref="G14:N14">M15+M16+M18+M17+M19+M20+M21+M22+M23+M24+M25</f>
        <v>1560</v>
      </c>
      <c r="N14" s="201">
        <f t="shared" si="5"/>
        <v>0</v>
      </c>
      <c r="O14" s="59">
        <f aca="true" t="shared" si="6" ref="O14:T14">O15+O16+O18+O17+O19+O20+O21+O22+O23+O24+O25</f>
        <v>3157</v>
      </c>
      <c r="P14" s="798">
        <f t="shared" si="6"/>
        <v>0</v>
      </c>
      <c r="Q14" s="205">
        <f t="shared" si="6"/>
        <v>1000</v>
      </c>
      <c r="R14" s="205">
        <f t="shared" si="6"/>
        <v>0</v>
      </c>
      <c r="S14" s="205">
        <f t="shared" si="6"/>
        <v>1000</v>
      </c>
      <c r="T14" s="650">
        <f t="shared" si="6"/>
        <v>0</v>
      </c>
    </row>
    <row r="15" spans="1:20" ht="14.25" thickBot="1" thickTop="1">
      <c r="A15" s="47"/>
      <c r="B15" s="48"/>
      <c r="C15" s="45"/>
      <c r="D15" s="49" t="s">
        <v>77</v>
      </c>
      <c r="E15" s="50" t="s">
        <v>30</v>
      </c>
      <c r="F15" s="50">
        <v>41</v>
      </c>
      <c r="G15" s="216">
        <v>0</v>
      </c>
      <c r="H15" s="222">
        <v>0</v>
      </c>
      <c r="I15" s="216"/>
      <c r="J15" s="222"/>
      <c r="K15" s="51">
        <v>0</v>
      </c>
      <c r="L15" s="816">
        <v>0</v>
      </c>
      <c r="M15" s="216">
        <v>0</v>
      </c>
      <c r="N15" s="222">
        <v>0</v>
      </c>
      <c r="O15" s="51">
        <v>0</v>
      </c>
      <c r="P15" s="816">
        <v>0</v>
      </c>
      <c r="Q15" s="206">
        <v>0</v>
      </c>
      <c r="R15" s="190">
        <v>0</v>
      </c>
      <c r="S15" s="190">
        <v>0</v>
      </c>
      <c r="T15" s="191">
        <v>0</v>
      </c>
    </row>
    <row r="16" spans="1:20" ht="14.25" thickBot="1" thickTop="1">
      <c r="A16" s="47"/>
      <c r="B16" s="48"/>
      <c r="C16" s="45"/>
      <c r="D16" s="49" t="s">
        <v>78</v>
      </c>
      <c r="E16" s="50" t="s">
        <v>81</v>
      </c>
      <c r="F16" s="50">
        <v>41</v>
      </c>
      <c r="G16" s="216">
        <v>0</v>
      </c>
      <c r="H16" s="222">
        <v>0</v>
      </c>
      <c r="I16" s="216"/>
      <c r="J16" s="222"/>
      <c r="K16" s="51">
        <v>0</v>
      </c>
      <c r="L16" s="816">
        <v>0</v>
      </c>
      <c r="M16" s="216">
        <v>0</v>
      </c>
      <c r="N16" s="222">
        <v>0</v>
      </c>
      <c r="O16" s="51">
        <v>0</v>
      </c>
      <c r="P16" s="816">
        <v>0</v>
      </c>
      <c r="Q16" s="206">
        <v>0</v>
      </c>
      <c r="R16" s="190">
        <v>0</v>
      </c>
      <c r="S16" s="190">
        <v>0</v>
      </c>
      <c r="T16" s="191">
        <v>0</v>
      </c>
    </row>
    <row r="17" spans="1:20" ht="14.25" thickBot="1" thickTop="1">
      <c r="A17" s="47"/>
      <c r="B17" s="48"/>
      <c r="C17" s="45"/>
      <c r="D17" s="49" t="s">
        <v>79</v>
      </c>
      <c r="E17" s="50" t="s">
        <v>82</v>
      </c>
      <c r="F17" s="50">
        <v>41</v>
      </c>
      <c r="G17" s="216">
        <v>440</v>
      </c>
      <c r="H17" s="222">
        <v>0</v>
      </c>
      <c r="I17" s="216"/>
      <c r="J17" s="222"/>
      <c r="K17" s="51">
        <v>1000</v>
      </c>
      <c r="L17" s="816">
        <v>0</v>
      </c>
      <c r="M17" s="216">
        <v>1000</v>
      </c>
      <c r="N17" s="222">
        <v>0</v>
      </c>
      <c r="O17" s="51">
        <v>1000</v>
      </c>
      <c r="P17" s="816">
        <v>0</v>
      </c>
      <c r="Q17" s="206">
        <v>1000</v>
      </c>
      <c r="R17" s="190">
        <v>0</v>
      </c>
      <c r="S17" s="190">
        <v>1000</v>
      </c>
      <c r="T17" s="191">
        <v>0</v>
      </c>
    </row>
    <row r="18" spans="1:20" ht="14.25" thickBot="1" thickTop="1">
      <c r="A18" s="47"/>
      <c r="B18" s="48"/>
      <c r="C18" s="45"/>
      <c r="D18" s="49" t="s">
        <v>80</v>
      </c>
      <c r="E18" s="50" t="s">
        <v>211</v>
      </c>
      <c r="F18" s="50">
        <v>41</v>
      </c>
      <c r="G18" s="216">
        <v>0</v>
      </c>
      <c r="H18" s="222">
        <v>0</v>
      </c>
      <c r="I18" s="216"/>
      <c r="J18" s="222"/>
      <c r="K18" s="51">
        <v>0</v>
      </c>
      <c r="L18" s="816">
        <v>0</v>
      </c>
      <c r="M18" s="216">
        <v>0</v>
      </c>
      <c r="N18" s="222">
        <v>0</v>
      </c>
      <c r="O18" s="51">
        <v>0</v>
      </c>
      <c r="P18" s="816">
        <v>0</v>
      </c>
      <c r="Q18" s="206">
        <v>0</v>
      </c>
      <c r="R18" s="190">
        <v>0</v>
      </c>
      <c r="S18" s="190">
        <v>0</v>
      </c>
      <c r="T18" s="191">
        <v>0</v>
      </c>
    </row>
    <row r="19" spans="1:20" ht="14.25" thickBot="1" thickTop="1">
      <c r="A19" s="47"/>
      <c r="B19" s="48"/>
      <c r="C19" s="45"/>
      <c r="D19" s="49" t="s">
        <v>77</v>
      </c>
      <c r="E19" s="50" t="s">
        <v>30</v>
      </c>
      <c r="F19" s="180" t="s">
        <v>345</v>
      </c>
      <c r="G19" s="216">
        <v>0</v>
      </c>
      <c r="H19" s="222">
        <v>0</v>
      </c>
      <c r="I19" s="216"/>
      <c r="J19" s="222"/>
      <c r="K19" s="51">
        <v>1550</v>
      </c>
      <c r="L19" s="816">
        <v>0</v>
      </c>
      <c r="M19" s="216">
        <v>0</v>
      </c>
      <c r="N19" s="222">
        <v>0</v>
      </c>
      <c r="O19" s="51">
        <v>1550</v>
      </c>
      <c r="P19" s="816">
        <v>0</v>
      </c>
      <c r="Q19" s="206">
        <v>0</v>
      </c>
      <c r="R19" s="190">
        <v>0</v>
      </c>
      <c r="S19" s="190">
        <v>0</v>
      </c>
      <c r="T19" s="191">
        <v>0</v>
      </c>
    </row>
    <row r="20" spans="1:20" ht="14.25" thickBot="1" thickTop="1">
      <c r="A20" s="47"/>
      <c r="B20" s="48"/>
      <c r="C20" s="45"/>
      <c r="D20" s="49" t="s">
        <v>78</v>
      </c>
      <c r="E20" s="50" t="s">
        <v>81</v>
      </c>
      <c r="F20" s="180" t="s">
        <v>346</v>
      </c>
      <c r="G20" s="216">
        <v>0</v>
      </c>
      <c r="H20" s="222">
        <v>0</v>
      </c>
      <c r="I20" s="216"/>
      <c r="J20" s="222"/>
      <c r="K20" s="51">
        <v>523</v>
      </c>
      <c r="L20" s="816">
        <v>0</v>
      </c>
      <c r="M20" s="216">
        <v>0</v>
      </c>
      <c r="N20" s="222">
        <v>0</v>
      </c>
      <c r="O20" s="51">
        <v>523</v>
      </c>
      <c r="P20" s="816">
        <v>0</v>
      </c>
      <c r="Q20" s="206">
        <v>0</v>
      </c>
      <c r="R20" s="190">
        <v>0</v>
      </c>
      <c r="S20" s="190">
        <v>0</v>
      </c>
      <c r="T20" s="191">
        <v>0</v>
      </c>
    </row>
    <row r="21" spans="1:20" ht="14.25" thickBot="1" thickTop="1">
      <c r="A21" s="47"/>
      <c r="B21" s="48"/>
      <c r="C21" s="45"/>
      <c r="D21" s="49" t="s">
        <v>79</v>
      </c>
      <c r="E21" s="50" t="s">
        <v>82</v>
      </c>
      <c r="F21" s="180" t="s">
        <v>346</v>
      </c>
      <c r="G21" s="216">
        <v>383</v>
      </c>
      <c r="H21" s="222">
        <v>0</v>
      </c>
      <c r="I21" s="216"/>
      <c r="J21" s="222"/>
      <c r="K21" s="51">
        <v>0</v>
      </c>
      <c r="L21" s="816">
        <v>0</v>
      </c>
      <c r="M21" s="216">
        <v>476</v>
      </c>
      <c r="N21" s="222">
        <v>0</v>
      </c>
      <c r="O21" s="51">
        <v>0</v>
      </c>
      <c r="P21" s="816">
        <v>0</v>
      </c>
      <c r="Q21" s="206">
        <v>0</v>
      </c>
      <c r="R21" s="190">
        <v>0</v>
      </c>
      <c r="S21" s="190">
        <v>0</v>
      </c>
      <c r="T21" s="191">
        <v>0</v>
      </c>
    </row>
    <row r="22" spans="1:20" ht="14.25" thickBot="1" thickTop="1">
      <c r="A22" s="47"/>
      <c r="B22" s="48"/>
      <c r="C22" s="45"/>
      <c r="D22" s="49" t="s">
        <v>77</v>
      </c>
      <c r="E22" s="50" t="s">
        <v>30</v>
      </c>
      <c r="F22" s="180" t="s">
        <v>347</v>
      </c>
      <c r="G22" s="216">
        <v>0</v>
      </c>
      <c r="H22" s="222">
        <v>0</v>
      </c>
      <c r="I22" s="216"/>
      <c r="J22" s="222"/>
      <c r="K22" s="51">
        <v>0</v>
      </c>
      <c r="L22" s="816">
        <v>0</v>
      </c>
      <c r="M22" s="216">
        <v>0</v>
      </c>
      <c r="N22" s="222">
        <v>0</v>
      </c>
      <c r="O22" s="51">
        <v>0</v>
      </c>
      <c r="P22" s="816">
        <v>0</v>
      </c>
      <c r="Q22" s="206">
        <v>0</v>
      </c>
      <c r="R22" s="190">
        <v>0</v>
      </c>
      <c r="S22" s="190">
        <v>0</v>
      </c>
      <c r="T22" s="191">
        <v>0</v>
      </c>
    </row>
    <row r="23" spans="1:20" ht="14.25" thickBot="1" thickTop="1">
      <c r="A23" s="47"/>
      <c r="B23" s="48"/>
      <c r="C23" s="45"/>
      <c r="D23" s="49" t="s">
        <v>78</v>
      </c>
      <c r="E23" s="50" t="s">
        <v>81</v>
      </c>
      <c r="F23" s="180" t="s">
        <v>347</v>
      </c>
      <c r="G23" s="216">
        <v>0</v>
      </c>
      <c r="H23" s="222">
        <v>0</v>
      </c>
      <c r="I23" s="216"/>
      <c r="J23" s="222"/>
      <c r="K23" s="51">
        <v>0</v>
      </c>
      <c r="L23" s="816">
        <v>0</v>
      </c>
      <c r="M23" s="216">
        <v>0</v>
      </c>
      <c r="N23" s="222">
        <v>0</v>
      </c>
      <c r="O23" s="51">
        <v>0</v>
      </c>
      <c r="P23" s="816">
        <v>0</v>
      </c>
      <c r="Q23" s="206">
        <v>0</v>
      </c>
      <c r="R23" s="190">
        <v>0</v>
      </c>
      <c r="S23" s="190">
        <v>0</v>
      </c>
      <c r="T23" s="191">
        <v>0</v>
      </c>
    </row>
    <row r="24" spans="1:20" ht="14.25" thickBot="1" thickTop="1">
      <c r="A24" s="47"/>
      <c r="B24" s="48"/>
      <c r="C24" s="45"/>
      <c r="D24" s="49" t="s">
        <v>79</v>
      </c>
      <c r="E24" s="50" t="s">
        <v>82</v>
      </c>
      <c r="F24" s="180" t="s">
        <v>347</v>
      </c>
      <c r="G24" s="216">
        <v>68</v>
      </c>
      <c r="H24" s="222">
        <v>0</v>
      </c>
      <c r="I24" s="216"/>
      <c r="J24" s="222"/>
      <c r="K24" s="51">
        <v>84</v>
      </c>
      <c r="L24" s="816">
        <v>0</v>
      </c>
      <c r="M24" s="216">
        <v>84</v>
      </c>
      <c r="N24" s="222">
        <v>0</v>
      </c>
      <c r="O24" s="51">
        <v>84</v>
      </c>
      <c r="P24" s="816">
        <v>0</v>
      </c>
      <c r="Q24" s="206">
        <v>0</v>
      </c>
      <c r="R24" s="190">
        <v>0</v>
      </c>
      <c r="S24" s="190">
        <v>0</v>
      </c>
      <c r="T24" s="191">
        <v>0</v>
      </c>
    </row>
    <row r="25" spans="1:20" ht="14.25" thickBot="1" thickTop="1">
      <c r="A25" s="47"/>
      <c r="B25" s="48"/>
      <c r="C25" s="45"/>
      <c r="D25" s="49" t="s">
        <v>79</v>
      </c>
      <c r="E25" s="50" t="s">
        <v>214</v>
      </c>
      <c r="F25" s="180">
        <v>111.71</v>
      </c>
      <c r="G25" s="216">
        <v>0</v>
      </c>
      <c r="H25" s="222">
        <v>0</v>
      </c>
      <c r="I25" s="216"/>
      <c r="J25" s="222"/>
      <c r="K25" s="51">
        <v>0</v>
      </c>
      <c r="L25" s="816">
        <v>0</v>
      </c>
      <c r="M25" s="216">
        <v>0</v>
      </c>
      <c r="N25" s="222">
        <v>0</v>
      </c>
      <c r="O25" s="51">
        <v>0</v>
      </c>
      <c r="P25" s="816">
        <v>0</v>
      </c>
      <c r="Q25" s="206">
        <v>0</v>
      </c>
      <c r="R25" s="190">
        <v>0</v>
      </c>
      <c r="S25" s="190">
        <v>0</v>
      </c>
      <c r="T25" s="191">
        <v>0</v>
      </c>
    </row>
    <row r="26" spans="1:20" ht="14.25" thickBot="1" thickTop="1">
      <c r="A26" s="47"/>
      <c r="B26" s="52">
        <v>3</v>
      </c>
      <c r="C26" s="53" t="s">
        <v>20</v>
      </c>
      <c r="D26" s="54"/>
      <c r="E26" s="54"/>
      <c r="F26" s="54"/>
      <c r="G26" s="186">
        <f aca="true" t="shared" si="7" ref="G26:T26">G27</f>
        <v>662</v>
      </c>
      <c r="H26" s="200">
        <f t="shared" si="7"/>
        <v>0</v>
      </c>
      <c r="I26" s="186"/>
      <c r="J26" s="200"/>
      <c r="K26" s="43">
        <f t="shared" si="7"/>
        <v>664</v>
      </c>
      <c r="L26" s="797">
        <f t="shared" si="7"/>
        <v>0</v>
      </c>
      <c r="M26" s="186">
        <f t="shared" si="7"/>
        <v>662</v>
      </c>
      <c r="N26" s="200">
        <f t="shared" si="7"/>
        <v>0</v>
      </c>
      <c r="O26" s="43">
        <f t="shared" si="7"/>
        <v>664</v>
      </c>
      <c r="P26" s="797">
        <f t="shared" si="7"/>
        <v>0</v>
      </c>
      <c r="Q26" s="204">
        <f t="shared" si="7"/>
        <v>664</v>
      </c>
      <c r="R26" s="204">
        <f t="shared" si="7"/>
        <v>0</v>
      </c>
      <c r="S26" s="204">
        <f t="shared" si="7"/>
        <v>664</v>
      </c>
      <c r="T26" s="656">
        <f t="shared" si="7"/>
        <v>0</v>
      </c>
    </row>
    <row r="27" spans="1:20" ht="14.25" thickBot="1" thickTop="1">
      <c r="A27" s="47"/>
      <c r="B27" s="346"/>
      <c r="C27" s="56" t="s">
        <v>234</v>
      </c>
      <c r="D27" s="58" t="s">
        <v>4</v>
      </c>
      <c r="E27" s="267"/>
      <c r="F27" s="267"/>
      <c r="G27" s="196">
        <f>G28+G29+G30</f>
        <v>662</v>
      </c>
      <c r="H27" s="221">
        <f>H28+H29+H30</f>
        <v>0</v>
      </c>
      <c r="I27" s="196"/>
      <c r="J27" s="221"/>
      <c r="K27" s="76">
        <f>K28+K29+K30</f>
        <v>664</v>
      </c>
      <c r="L27" s="801">
        <f>L28+L29+L30</f>
        <v>0</v>
      </c>
      <c r="M27" s="196">
        <f aca="true" t="shared" si="8" ref="G27:N27">M28+M29+M30</f>
        <v>662</v>
      </c>
      <c r="N27" s="221">
        <f t="shared" si="8"/>
        <v>0</v>
      </c>
      <c r="O27" s="76">
        <f aca="true" t="shared" si="9" ref="O27:T27">O28+O29+O30</f>
        <v>664</v>
      </c>
      <c r="P27" s="801">
        <f t="shared" si="9"/>
        <v>0</v>
      </c>
      <c r="Q27" s="640">
        <f t="shared" si="9"/>
        <v>664</v>
      </c>
      <c r="R27" s="640">
        <f t="shared" si="9"/>
        <v>0</v>
      </c>
      <c r="S27" s="640">
        <f t="shared" si="9"/>
        <v>664</v>
      </c>
      <c r="T27" s="760">
        <f t="shared" si="9"/>
        <v>0</v>
      </c>
    </row>
    <row r="28" spans="1:20" ht="14.25" thickBot="1" thickTop="1">
      <c r="A28" s="47"/>
      <c r="B28" s="48"/>
      <c r="C28" s="45"/>
      <c r="D28" s="49" t="s">
        <v>77</v>
      </c>
      <c r="E28" s="50" t="s">
        <v>30</v>
      </c>
      <c r="F28" s="50">
        <v>111</v>
      </c>
      <c r="G28" s="216">
        <v>355</v>
      </c>
      <c r="H28" s="222">
        <v>0</v>
      </c>
      <c r="I28" s="216"/>
      <c r="J28" s="222"/>
      <c r="K28" s="51">
        <v>350</v>
      </c>
      <c r="L28" s="816">
        <v>0</v>
      </c>
      <c r="M28" s="216">
        <v>350</v>
      </c>
      <c r="N28" s="222">
        <v>0</v>
      </c>
      <c r="O28" s="51">
        <v>350</v>
      </c>
      <c r="P28" s="816">
        <v>0</v>
      </c>
      <c r="Q28" s="206">
        <v>350</v>
      </c>
      <c r="R28" s="190">
        <v>0</v>
      </c>
      <c r="S28" s="190">
        <v>350</v>
      </c>
      <c r="T28" s="191">
        <v>0</v>
      </c>
    </row>
    <row r="29" spans="1:20" ht="14.25" thickBot="1" thickTop="1">
      <c r="A29" s="47"/>
      <c r="B29" s="48"/>
      <c r="C29" s="45"/>
      <c r="D29" s="49" t="s">
        <v>78</v>
      </c>
      <c r="E29" s="50" t="s">
        <v>81</v>
      </c>
      <c r="F29" s="50">
        <v>111</v>
      </c>
      <c r="G29" s="216">
        <v>123</v>
      </c>
      <c r="H29" s="222">
        <v>0</v>
      </c>
      <c r="I29" s="216"/>
      <c r="J29" s="222"/>
      <c r="K29" s="51">
        <v>122</v>
      </c>
      <c r="L29" s="816">
        <v>0</v>
      </c>
      <c r="M29" s="216">
        <v>122</v>
      </c>
      <c r="N29" s="222">
        <v>0</v>
      </c>
      <c r="O29" s="51">
        <v>122</v>
      </c>
      <c r="P29" s="816">
        <v>0</v>
      </c>
      <c r="Q29" s="206">
        <v>122</v>
      </c>
      <c r="R29" s="190">
        <v>0</v>
      </c>
      <c r="S29" s="190">
        <v>122</v>
      </c>
      <c r="T29" s="191">
        <v>0</v>
      </c>
    </row>
    <row r="30" spans="1:20" ht="14.25" thickBot="1" thickTop="1">
      <c r="A30" s="47"/>
      <c r="B30" s="48"/>
      <c r="C30" s="45"/>
      <c r="D30" s="49" t="s">
        <v>174</v>
      </c>
      <c r="E30" s="50" t="s">
        <v>82</v>
      </c>
      <c r="F30" s="50">
        <v>111</v>
      </c>
      <c r="G30" s="216">
        <v>184</v>
      </c>
      <c r="H30" s="222">
        <v>0</v>
      </c>
      <c r="I30" s="216"/>
      <c r="J30" s="222"/>
      <c r="K30" s="51">
        <v>192</v>
      </c>
      <c r="L30" s="816">
        <v>0</v>
      </c>
      <c r="M30" s="216">
        <v>190</v>
      </c>
      <c r="N30" s="222">
        <v>0</v>
      </c>
      <c r="O30" s="51">
        <v>192</v>
      </c>
      <c r="P30" s="816">
        <v>0</v>
      </c>
      <c r="Q30" s="206">
        <v>192</v>
      </c>
      <c r="R30" s="190">
        <v>0</v>
      </c>
      <c r="S30" s="190">
        <v>192</v>
      </c>
      <c r="T30" s="191">
        <v>0</v>
      </c>
    </row>
    <row r="31" spans="1:20" ht="14.25" thickBot="1" thickTop="1">
      <c r="A31" s="47"/>
      <c r="B31" s="52">
        <v>4</v>
      </c>
      <c r="C31" s="53" t="s">
        <v>28</v>
      </c>
      <c r="D31" s="54"/>
      <c r="E31" s="54"/>
      <c r="F31" s="54"/>
      <c r="G31" s="186">
        <f aca="true" t="shared" si="10" ref="G31:T31">G32</f>
        <v>2074</v>
      </c>
      <c r="H31" s="200">
        <f t="shared" si="10"/>
        <v>0</v>
      </c>
      <c r="I31" s="186"/>
      <c r="J31" s="200"/>
      <c r="K31" s="43">
        <f t="shared" si="10"/>
        <v>2000</v>
      </c>
      <c r="L31" s="797">
        <f t="shared" si="10"/>
        <v>0</v>
      </c>
      <c r="M31" s="186">
        <f t="shared" si="10"/>
        <v>2000</v>
      </c>
      <c r="N31" s="200">
        <f t="shared" si="10"/>
        <v>0</v>
      </c>
      <c r="O31" s="43">
        <f t="shared" si="10"/>
        <v>2000</v>
      </c>
      <c r="P31" s="797">
        <f t="shared" si="10"/>
        <v>0</v>
      </c>
      <c r="Q31" s="204">
        <f t="shared" si="10"/>
        <v>2000</v>
      </c>
      <c r="R31" s="204">
        <f t="shared" si="10"/>
        <v>0</v>
      </c>
      <c r="S31" s="204">
        <f t="shared" si="10"/>
        <v>2000</v>
      </c>
      <c r="T31" s="656">
        <f t="shared" si="10"/>
        <v>0</v>
      </c>
    </row>
    <row r="32" spans="1:20" ht="14.25" thickBot="1" thickTop="1">
      <c r="A32" s="47"/>
      <c r="B32" s="343"/>
      <c r="C32" s="56" t="s">
        <v>34</v>
      </c>
      <c r="D32" s="58" t="s">
        <v>35</v>
      </c>
      <c r="E32" s="58"/>
      <c r="F32" s="58"/>
      <c r="G32" s="188">
        <f>G33+G37+G35+G36+G34+G38</f>
        <v>2074</v>
      </c>
      <c r="H32" s="201">
        <f>H33+H37+H35+H36+H34+H38</f>
        <v>0</v>
      </c>
      <c r="I32" s="188"/>
      <c r="J32" s="201"/>
      <c r="K32" s="59">
        <f>K33+K37+K35+K36+K34+K38</f>
        <v>2000</v>
      </c>
      <c r="L32" s="798">
        <f>L33+L37+L35+L36+L34+L38</f>
        <v>0</v>
      </c>
      <c r="M32" s="188">
        <f aca="true" t="shared" si="11" ref="G32:N32">M33+M37+M35+M36+M34+M38</f>
        <v>2000</v>
      </c>
      <c r="N32" s="201">
        <f t="shared" si="11"/>
        <v>0</v>
      </c>
      <c r="O32" s="59">
        <f aca="true" t="shared" si="12" ref="O32:T32">O33+O37+O35+O36+O34+O38</f>
        <v>2000</v>
      </c>
      <c r="P32" s="798">
        <f t="shared" si="12"/>
        <v>0</v>
      </c>
      <c r="Q32" s="205">
        <f t="shared" si="12"/>
        <v>2000</v>
      </c>
      <c r="R32" s="205">
        <f t="shared" si="12"/>
        <v>0</v>
      </c>
      <c r="S32" s="205">
        <f t="shared" si="12"/>
        <v>2000</v>
      </c>
      <c r="T32" s="650">
        <f t="shared" si="12"/>
        <v>0</v>
      </c>
    </row>
    <row r="33" spans="1:20" ht="14.25" thickBot="1" thickTop="1">
      <c r="A33" s="47"/>
      <c r="B33" s="48"/>
      <c r="C33" s="45"/>
      <c r="D33" s="49" t="s">
        <v>78</v>
      </c>
      <c r="E33" s="50" t="s">
        <v>81</v>
      </c>
      <c r="F33" s="50">
        <v>41</v>
      </c>
      <c r="G33" s="216">
        <v>0</v>
      </c>
      <c r="H33" s="222">
        <v>0</v>
      </c>
      <c r="I33" s="216"/>
      <c r="J33" s="222"/>
      <c r="K33" s="51">
        <v>0</v>
      </c>
      <c r="L33" s="816">
        <v>0</v>
      </c>
      <c r="M33" s="216">
        <v>0</v>
      </c>
      <c r="N33" s="222">
        <v>0</v>
      </c>
      <c r="O33" s="51">
        <v>0</v>
      </c>
      <c r="P33" s="816">
        <v>0</v>
      </c>
      <c r="Q33" s="206">
        <v>0</v>
      </c>
      <c r="R33" s="190">
        <v>0</v>
      </c>
      <c r="S33" s="190">
        <v>0</v>
      </c>
      <c r="T33" s="191">
        <v>0</v>
      </c>
    </row>
    <row r="34" spans="1:20" ht="14.25" thickBot="1" thickTop="1">
      <c r="A34" s="47"/>
      <c r="B34" s="48"/>
      <c r="C34" s="45"/>
      <c r="D34" s="49" t="s">
        <v>79</v>
      </c>
      <c r="E34" s="50" t="s">
        <v>82</v>
      </c>
      <c r="F34" s="50">
        <v>41</v>
      </c>
      <c r="G34" s="216">
        <v>0</v>
      </c>
      <c r="H34" s="222">
        <v>0</v>
      </c>
      <c r="I34" s="216"/>
      <c r="J34" s="222"/>
      <c r="K34" s="51">
        <v>0</v>
      </c>
      <c r="L34" s="816">
        <v>0</v>
      </c>
      <c r="M34" s="216">
        <v>0</v>
      </c>
      <c r="N34" s="222">
        <v>0</v>
      </c>
      <c r="O34" s="51">
        <v>0</v>
      </c>
      <c r="P34" s="816">
        <v>0</v>
      </c>
      <c r="Q34" s="206">
        <v>0</v>
      </c>
      <c r="R34" s="190"/>
      <c r="S34" s="190">
        <v>0</v>
      </c>
      <c r="T34" s="191"/>
    </row>
    <row r="35" spans="1:20" ht="14.25" thickBot="1" thickTop="1">
      <c r="A35" s="47"/>
      <c r="B35" s="48"/>
      <c r="C35" s="45"/>
      <c r="D35" s="49" t="s">
        <v>79</v>
      </c>
      <c r="E35" s="50" t="s">
        <v>208</v>
      </c>
      <c r="F35" s="50">
        <v>41</v>
      </c>
      <c r="G35" s="216">
        <v>2074</v>
      </c>
      <c r="H35" s="222">
        <v>0</v>
      </c>
      <c r="I35" s="216"/>
      <c r="J35" s="222"/>
      <c r="K35" s="51">
        <v>2000</v>
      </c>
      <c r="L35" s="816">
        <v>0</v>
      </c>
      <c r="M35" s="216">
        <v>2000</v>
      </c>
      <c r="N35" s="222">
        <v>0</v>
      </c>
      <c r="O35" s="51">
        <v>2000</v>
      </c>
      <c r="P35" s="816">
        <v>0</v>
      </c>
      <c r="Q35" s="206">
        <v>0</v>
      </c>
      <c r="R35" s="190">
        <v>0</v>
      </c>
      <c r="S35" s="190">
        <v>0</v>
      </c>
      <c r="T35" s="191">
        <v>0</v>
      </c>
    </row>
    <row r="36" spans="1:20" ht="14.25" thickBot="1" thickTop="1">
      <c r="A36" s="47"/>
      <c r="B36" s="48"/>
      <c r="C36" s="45"/>
      <c r="D36" s="49" t="s">
        <v>80</v>
      </c>
      <c r="E36" s="50" t="s">
        <v>112</v>
      </c>
      <c r="F36" s="50">
        <v>41</v>
      </c>
      <c r="G36" s="216">
        <v>0</v>
      </c>
      <c r="H36" s="222">
        <v>0</v>
      </c>
      <c r="I36" s="216"/>
      <c r="J36" s="222"/>
      <c r="K36" s="51">
        <v>0</v>
      </c>
      <c r="L36" s="816">
        <v>0</v>
      </c>
      <c r="M36" s="216">
        <v>0</v>
      </c>
      <c r="N36" s="222">
        <v>0</v>
      </c>
      <c r="O36" s="51">
        <v>0</v>
      </c>
      <c r="P36" s="816">
        <v>0</v>
      </c>
      <c r="Q36" s="206">
        <v>2000</v>
      </c>
      <c r="R36" s="190">
        <v>0</v>
      </c>
      <c r="S36" s="190">
        <v>2000</v>
      </c>
      <c r="T36" s="191">
        <v>0</v>
      </c>
    </row>
    <row r="37" spans="1:20" ht="14.25" thickBot="1" thickTop="1">
      <c r="A37" s="47"/>
      <c r="B37" s="48"/>
      <c r="C37" s="45"/>
      <c r="D37" s="49" t="s">
        <v>172</v>
      </c>
      <c r="E37" s="50" t="s">
        <v>202</v>
      </c>
      <c r="F37" s="50">
        <v>46</v>
      </c>
      <c r="G37" s="216">
        <v>0</v>
      </c>
      <c r="H37" s="222">
        <v>0</v>
      </c>
      <c r="I37" s="216"/>
      <c r="J37" s="222"/>
      <c r="K37" s="51">
        <v>0</v>
      </c>
      <c r="L37" s="816">
        <v>0</v>
      </c>
      <c r="M37" s="216">
        <v>0</v>
      </c>
      <c r="N37" s="222">
        <v>0</v>
      </c>
      <c r="O37" s="51">
        <v>0</v>
      </c>
      <c r="P37" s="816">
        <v>0</v>
      </c>
      <c r="Q37" s="206">
        <v>0</v>
      </c>
      <c r="R37" s="190">
        <v>0</v>
      </c>
      <c r="S37" s="190">
        <v>0</v>
      </c>
      <c r="T37" s="191">
        <v>0</v>
      </c>
    </row>
    <row r="38" spans="1:20" ht="14.25" thickBot="1" thickTop="1">
      <c r="A38" s="47"/>
      <c r="B38" s="48"/>
      <c r="C38" s="45"/>
      <c r="D38" s="49" t="s">
        <v>172</v>
      </c>
      <c r="E38" s="50" t="s">
        <v>202</v>
      </c>
      <c r="F38" s="50">
        <v>43</v>
      </c>
      <c r="G38" s="216">
        <v>0</v>
      </c>
      <c r="H38" s="222">
        <v>0</v>
      </c>
      <c r="I38" s="216"/>
      <c r="J38" s="222"/>
      <c r="K38" s="51">
        <v>0</v>
      </c>
      <c r="L38" s="816">
        <v>0</v>
      </c>
      <c r="M38" s="216">
        <v>0</v>
      </c>
      <c r="N38" s="222">
        <v>0</v>
      </c>
      <c r="O38" s="51">
        <v>0</v>
      </c>
      <c r="P38" s="816">
        <v>0</v>
      </c>
      <c r="Q38" s="206"/>
      <c r="R38" s="190"/>
      <c r="S38" s="190"/>
      <c r="T38" s="191"/>
    </row>
    <row r="39" spans="1:20" ht="14.25" thickBot="1" thickTop="1">
      <c r="A39" s="47"/>
      <c r="B39" s="347">
        <v>5</v>
      </c>
      <c r="C39" s="53" t="s">
        <v>40</v>
      </c>
      <c r="D39" s="54"/>
      <c r="E39" s="54"/>
      <c r="F39" s="54"/>
      <c r="G39" s="186">
        <f aca="true" t="shared" si="13" ref="G39:T39">G40</f>
        <v>38940</v>
      </c>
      <c r="H39" s="200">
        <f t="shared" si="13"/>
        <v>0</v>
      </c>
      <c r="I39" s="186"/>
      <c r="J39" s="200"/>
      <c r="K39" s="43">
        <f t="shared" si="13"/>
        <v>42000</v>
      </c>
      <c r="L39" s="797">
        <f t="shared" si="13"/>
        <v>0</v>
      </c>
      <c r="M39" s="186">
        <f t="shared" si="13"/>
        <v>42000</v>
      </c>
      <c r="N39" s="200">
        <f t="shared" si="13"/>
        <v>0</v>
      </c>
      <c r="O39" s="43">
        <f t="shared" si="13"/>
        <v>42000</v>
      </c>
      <c r="P39" s="797">
        <f t="shared" si="13"/>
        <v>0</v>
      </c>
      <c r="Q39" s="204">
        <f t="shared" si="13"/>
        <v>42000</v>
      </c>
      <c r="R39" s="204">
        <f t="shared" si="13"/>
        <v>0</v>
      </c>
      <c r="S39" s="204">
        <f t="shared" si="13"/>
        <v>42000</v>
      </c>
      <c r="T39" s="656">
        <f t="shared" si="13"/>
        <v>0</v>
      </c>
    </row>
    <row r="40" spans="1:20" ht="14.25" thickBot="1" thickTop="1">
      <c r="A40" s="47"/>
      <c r="B40" s="343"/>
      <c r="C40" s="56" t="s">
        <v>41</v>
      </c>
      <c r="D40" s="58" t="s">
        <v>42</v>
      </c>
      <c r="E40" s="58"/>
      <c r="F40" s="58"/>
      <c r="G40" s="239">
        <f>G41+G42+G43+G44+G45</f>
        <v>38940</v>
      </c>
      <c r="H40" s="295">
        <f>H41+H42+H43+H44+H45</f>
        <v>0</v>
      </c>
      <c r="I40" s="239"/>
      <c r="J40" s="295"/>
      <c r="K40" s="90">
        <f>K41+K42+K43+K44+K45</f>
        <v>42000</v>
      </c>
      <c r="L40" s="239">
        <f>L41+L42+L43+L44+L45</f>
        <v>0</v>
      </c>
      <c r="M40" s="228">
        <f aca="true" t="shared" si="14" ref="G40:N40">M41+M42+M43+M44+M45</f>
        <v>42000</v>
      </c>
      <c r="N40" s="235">
        <f t="shared" si="14"/>
        <v>0</v>
      </c>
      <c r="O40" s="90">
        <f>O41+O42+O43+O44+O45</f>
        <v>42000</v>
      </c>
      <c r="P40" s="239">
        <f>P41+P42+P43+P44+P45</f>
        <v>0</v>
      </c>
      <c r="Q40" s="239">
        <f>Q41+Q42+Q43+Q44</f>
        <v>42000</v>
      </c>
      <c r="R40" s="239">
        <f>R41+R42+R43+R44</f>
        <v>0</v>
      </c>
      <c r="S40" s="239">
        <f>S41+S42+S43+S44</f>
        <v>42000</v>
      </c>
      <c r="T40" s="761">
        <f>T41+T42+T43+T44</f>
        <v>0</v>
      </c>
    </row>
    <row r="41" spans="1:20" ht="14.25" thickBot="1" thickTop="1">
      <c r="A41" s="47"/>
      <c r="B41" s="48"/>
      <c r="C41" s="45"/>
      <c r="D41" s="49" t="s">
        <v>79</v>
      </c>
      <c r="E41" s="50" t="s">
        <v>82</v>
      </c>
      <c r="F41" s="50">
        <v>41</v>
      </c>
      <c r="G41" s="192">
        <v>38717</v>
      </c>
      <c r="H41" s="223">
        <v>0</v>
      </c>
      <c r="I41" s="192"/>
      <c r="J41" s="223"/>
      <c r="K41" s="91">
        <v>42000</v>
      </c>
      <c r="L41" s="800">
        <v>0</v>
      </c>
      <c r="M41" s="192">
        <v>42000</v>
      </c>
      <c r="N41" s="223">
        <v>0</v>
      </c>
      <c r="O41" s="91">
        <v>42000</v>
      </c>
      <c r="P41" s="800">
        <v>0</v>
      </c>
      <c r="Q41" s="207">
        <v>42000</v>
      </c>
      <c r="R41" s="192">
        <v>0</v>
      </c>
      <c r="S41" s="192">
        <v>42000</v>
      </c>
      <c r="T41" s="218">
        <v>0</v>
      </c>
    </row>
    <row r="42" spans="1:20" ht="14.25" thickBot="1" thickTop="1">
      <c r="A42" s="47"/>
      <c r="B42" s="48"/>
      <c r="C42" s="45"/>
      <c r="D42" s="49" t="s">
        <v>80</v>
      </c>
      <c r="E42" s="50" t="s">
        <v>87</v>
      </c>
      <c r="F42" s="50">
        <v>41</v>
      </c>
      <c r="G42" s="192">
        <v>0</v>
      </c>
      <c r="H42" s="223">
        <v>0</v>
      </c>
      <c r="I42" s="192"/>
      <c r="J42" s="223"/>
      <c r="K42" s="91">
        <v>0</v>
      </c>
      <c r="L42" s="800">
        <v>0</v>
      </c>
      <c r="M42" s="192">
        <v>0</v>
      </c>
      <c r="N42" s="223">
        <v>0</v>
      </c>
      <c r="O42" s="91">
        <v>0</v>
      </c>
      <c r="P42" s="800">
        <v>0</v>
      </c>
      <c r="Q42" s="657">
        <v>0</v>
      </c>
      <c r="R42" s="192">
        <v>0</v>
      </c>
      <c r="S42" s="192">
        <v>0</v>
      </c>
      <c r="T42" s="218">
        <v>0</v>
      </c>
    </row>
    <row r="43" spans="1:20" ht="14.25" thickBot="1" thickTop="1">
      <c r="A43" s="47"/>
      <c r="B43" s="48"/>
      <c r="C43" s="45"/>
      <c r="D43" s="49" t="s">
        <v>79</v>
      </c>
      <c r="E43" s="50" t="s">
        <v>269</v>
      </c>
      <c r="F43" s="50">
        <v>41</v>
      </c>
      <c r="G43" s="192">
        <v>0</v>
      </c>
      <c r="H43" s="223">
        <v>0</v>
      </c>
      <c r="I43" s="192"/>
      <c r="J43" s="223"/>
      <c r="K43" s="91">
        <v>0</v>
      </c>
      <c r="L43" s="800">
        <v>0</v>
      </c>
      <c r="M43" s="192">
        <v>0</v>
      </c>
      <c r="N43" s="223">
        <v>0</v>
      </c>
      <c r="O43" s="91">
        <v>0</v>
      </c>
      <c r="P43" s="800">
        <v>0</v>
      </c>
      <c r="Q43" s="657">
        <v>0</v>
      </c>
      <c r="R43" s="192">
        <v>0</v>
      </c>
      <c r="S43" s="192">
        <v>0</v>
      </c>
      <c r="T43" s="218">
        <v>0</v>
      </c>
    </row>
    <row r="44" spans="1:20" ht="14.25" thickBot="1" thickTop="1">
      <c r="A44" s="348"/>
      <c r="B44" s="48"/>
      <c r="C44" s="45"/>
      <c r="D44" s="49" t="s">
        <v>174</v>
      </c>
      <c r="E44" s="50" t="s">
        <v>270</v>
      </c>
      <c r="F44" s="50">
        <v>71</v>
      </c>
      <c r="G44" s="192">
        <v>0</v>
      </c>
      <c r="H44" s="223">
        <v>0</v>
      </c>
      <c r="I44" s="192"/>
      <c r="J44" s="223"/>
      <c r="K44" s="91">
        <v>0</v>
      </c>
      <c r="L44" s="800">
        <v>0</v>
      </c>
      <c r="M44" s="192">
        <v>0</v>
      </c>
      <c r="N44" s="223">
        <v>0</v>
      </c>
      <c r="O44" s="91">
        <v>0</v>
      </c>
      <c r="P44" s="800">
        <v>0</v>
      </c>
      <c r="Q44" s="207">
        <v>0</v>
      </c>
      <c r="R44" s="192">
        <v>0</v>
      </c>
      <c r="S44" s="192">
        <v>0</v>
      </c>
      <c r="T44" s="218">
        <v>0</v>
      </c>
    </row>
    <row r="45" spans="1:20" ht="14.25" thickBot="1" thickTop="1">
      <c r="A45" s="348"/>
      <c r="B45" s="48"/>
      <c r="C45" s="45"/>
      <c r="D45" s="49" t="s">
        <v>79</v>
      </c>
      <c r="E45" s="50" t="s">
        <v>294</v>
      </c>
      <c r="F45" s="180" t="s">
        <v>344</v>
      </c>
      <c r="G45" s="192">
        <v>223</v>
      </c>
      <c r="H45" s="223">
        <v>0</v>
      </c>
      <c r="I45" s="192"/>
      <c r="J45" s="223"/>
      <c r="K45" s="91">
        <v>0</v>
      </c>
      <c r="L45" s="800">
        <v>0</v>
      </c>
      <c r="M45" s="192">
        <v>0</v>
      </c>
      <c r="N45" s="223">
        <v>0</v>
      </c>
      <c r="O45" s="91">
        <v>0</v>
      </c>
      <c r="P45" s="800">
        <v>0</v>
      </c>
      <c r="Q45" s="660">
        <v>0</v>
      </c>
      <c r="R45" s="658">
        <v>0</v>
      </c>
      <c r="S45" s="658">
        <v>0</v>
      </c>
      <c r="T45" s="659">
        <v>0</v>
      </c>
    </row>
    <row r="46" spans="1:20" ht="14.25" thickBot="1" thickTop="1">
      <c r="A46" s="348"/>
      <c r="B46" s="52">
        <v>6</v>
      </c>
      <c r="C46" s="53" t="s">
        <v>29</v>
      </c>
      <c r="D46" s="54"/>
      <c r="E46" s="54"/>
      <c r="F46" s="54"/>
      <c r="G46" s="294">
        <f aca="true" t="shared" si="15" ref="G46:P46">G47</f>
        <v>326</v>
      </c>
      <c r="H46" s="810">
        <f t="shared" si="15"/>
        <v>0</v>
      </c>
      <c r="I46" s="294"/>
      <c r="J46" s="810"/>
      <c r="K46" s="296">
        <f t="shared" si="15"/>
        <v>1000</v>
      </c>
      <c r="L46" s="818">
        <f t="shared" si="15"/>
        <v>0</v>
      </c>
      <c r="M46" s="294">
        <f t="shared" si="15"/>
        <v>1000</v>
      </c>
      <c r="N46" s="810">
        <f t="shared" si="15"/>
        <v>0</v>
      </c>
      <c r="O46" s="296">
        <f t="shared" si="15"/>
        <v>1000</v>
      </c>
      <c r="P46" s="818">
        <f t="shared" si="15"/>
        <v>0</v>
      </c>
      <c r="Q46" s="342">
        <f>Q47</f>
        <v>1000</v>
      </c>
      <c r="R46" s="294">
        <f>R47</f>
        <v>0</v>
      </c>
      <c r="S46" s="294">
        <f>S47</f>
        <v>1000</v>
      </c>
      <c r="T46" s="328">
        <f>T47</f>
        <v>0</v>
      </c>
    </row>
    <row r="47" spans="1:20" ht="14.25" thickBot="1" thickTop="1">
      <c r="A47" s="348"/>
      <c r="B47" s="343"/>
      <c r="C47" s="56" t="s">
        <v>43</v>
      </c>
      <c r="D47" s="58" t="s">
        <v>0</v>
      </c>
      <c r="E47" s="58"/>
      <c r="F47" s="58"/>
      <c r="G47" s="208">
        <f>G48+G49+G50</f>
        <v>326</v>
      </c>
      <c r="H47" s="811">
        <f>H48+H49+H50</f>
        <v>0</v>
      </c>
      <c r="I47" s="208"/>
      <c r="J47" s="811"/>
      <c r="K47" s="71">
        <f>K48+K49+K50</f>
        <v>1000</v>
      </c>
      <c r="L47" s="661">
        <f>L48+L49+L50</f>
        <v>0</v>
      </c>
      <c r="M47" s="194">
        <f aca="true" t="shared" si="16" ref="G47:N47">M48+M49+M50</f>
        <v>1000</v>
      </c>
      <c r="N47" s="203">
        <f t="shared" si="16"/>
        <v>0</v>
      </c>
      <c r="O47" s="71">
        <f aca="true" t="shared" si="17" ref="O47:T47">O48+O49+O50</f>
        <v>1000</v>
      </c>
      <c r="P47" s="661">
        <f t="shared" si="17"/>
        <v>0</v>
      </c>
      <c r="Q47" s="205">
        <f t="shared" si="17"/>
        <v>1000</v>
      </c>
      <c r="R47" s="205">
        <f t="shared" si="17"/>
        <v>0</v>
      </c>
      <c r="S47" s="205">
        <f t="shared" si="17"/>
        <v>1000</v>
      </c>
      <c r="T47" s="650">
        <f t="shared" si="17"/>
        <v>0</v>
      </c>
    </row>
    <row r="48" spans="1:20" ht="14.25" thickBot="1" thickTop="1">
      <c r="A48" s="348"/>
      <c r="B48" s="48"/>
      <c r="C48" s="45"/>
      <c r="D48" s="49" t="s">
        <v>77</v>
      </c>
      <c r="E48" s="50" t="s">
        <v>30</v>
      </c>
      <c r="F48" s="50">
        <v>41</v>
      </c>
      <c r="G48" s="216">
        <v>0</v>
      </c>
      <c r="H48" s="222">
        <v>0</v>
      </c>
      <c r="I48" s="216"/>
      <c r="J48" s="222"/>
      <c r="K48" s="51">
        <v>0</v>
      </c>
      <c r="L48" s="816">
        <v>0</v>
      </c>
      <c r="M48" s="216">
        <v>0</v>
      </c>
      <c r="N48" s="222">
        <v>0</v>
      </c>
      <c r="O48" s="51">
        <v>0</v>
      </c>
      <c r="P48" s="816">
        <v>0</v>
      </c>
      <c r="Q48" s="653">
        <v>0</v>
      </c>
      <c r="R48" s="654">
        <v>0</v>
      </c>
      <c r="S48" s="654">
        <v>0</v>
      </c>
      <c r="T48" s="655">
        <v>0</v>
      </c>
    </row>
    <row r="49" spans="1:20" ht="14.25" thickBot="1" thickTop="1">
      <c r="A49" s="348"/>
      <c r="B49" s="48"/>
      <c r="C49" s="45"/>
      <c r="D49" s="49" t="s">
        <v>78</v>
      </c>
      <c r="E49" s="50" t="s">
        <v>81</v>
      </c>
      <c r="F49" s="50">
        <v>41</v>
      </c>
      <c r="G49" s="216">
        <v>0</v>
      </c>
      <c r="H49" s="222">
        <v>0</v>
      </c>
      <c r="I49" s="216"/>
      <c r="J49" s="222"/>
      <c r="K49" s="51">
        <v>0</v>
      </c>
      <c r="L49" s="816">
        <v>0</v>
      </c>
      <c r="M49" s="216">
        <v>0</v>
      </c>
      <c r="N49" s="222">
        <v>0</v>
      </c>
      <c r="O49" s="51">
        <v>0</v>
      </c>
      <c r="P49" s="816">
        <v>0</v>
      </c>
      <c r="Q49" s="206">
        <v>0</v>
      </c>
      <c r="R49" s="190">
        <v>0</v>
      </c>
      <c r="S49" s="190">
        <v>0</v>
      </c>
      <c r="T49" s="191">
        <v>0</v>
      </c>
    </row>
    <row r="50" spans="1:20" ht="14.25" thickBot="1" thickTop="1">
      <c r="A50" s="348"/>
      <c r="B50" s="48"/>
      <c r="C50" s="45"/>
      <c r="D50" s="49" t="s">
        <v>79</v>
      </c>
      <c r="E50" s="50" t="s">
        <v>82</v>
      </c>
      <c r="F50" s="50">
        <v>41</v>
      </c>
      <c r="G50" s="216">
        <v>326</v>
      </c>
      <c r="H50" s="222">
        <v>0</v>
      </c>
      <c r="I50" s="216"/>
      <c r="J50" s="222"/>
      <c r="K50" s="51">
        <v>1000</v>
      </c>
      <c r="L50" s="816">
        <v>0</v>
      </c>
      <c r="M50" s="216">
        <v>1000</v>
      </c>
      <c r="N50" s="222">
        <v>0</v>
      </c>
      <c r="O50" s="51">
        <v>1000</v>
      </c>
      <c r="P50" s="816">
        <v>0</v>
      </c>
      <c r="Q50" s="206">
        <v>1000</v>
      </c>
      <c r="R50" s="190">
        <v>0</v>
      </c>
      <c r="S50" s="190">
        <v>1000</v>
      </c>
      <c r="T50" s="191">
        <v>0</v>
      </c>
    </row>
    <row r="51" spans="1:20" ht="14.25" thickBot="1" thickTop="1">
      <c r="A51" s="47"/>
      <c r="B51" s="52">
        <v>7</v>
      </c>
      <c r="C51" s="53" t="s">
        <v>23</v>
      </c>
      <c r="D51" s="54"/>
      <c r="E51" s="54"/>
      <c r="F51" s="54"/>
      <c r="G51" s="186">
        <f aca="true" t="shared" si="18" ref="G51:P51">G52</f>
        <v>10062</v>
      </c>
      <c r="H51" s="200">
        <f t="shared" si="18"/>
        <v>0</v>
      </c>
      <c r="I51" s="186"/>
      <c r="J51" s="200"/>
      <c r="K51" s="43">
        <f t="shared" si="18"/>
        <v>12000</v>
      </c>
      <c r="L51" s="797">
        <f t="shared" si="18"/>
        <v>0</v>
      </c>
      <c r="M51" s="186">
        <f t="shared" si="18"/>
        <v>12000</v>
      </c>
      <c r="N51" s="200">
        <f t="shared" si="18"/>
        <v>0</v>
      </c>
      <c r="O51" s="43">
        <f t="shared" si="18"/>
        <v>12000</v>
      </c>
      <c r="P51" s="797">
        <f t="shared" si="18"/>
        <v>0</v>
      </c>
      <c r="Q51" s="204">
        <f>Q52</f>
        <v>12000</v>
      </c>
      <c r="R51" s="204">
        <f>R52</f>
        <v>0</v>
      </c>
      <c r="S51" s="204">
        <f>S52</f>
        <v>12000</v>
      </c>
      <c r="T51" s="656">
        <f>T52</f>
        <v>0</v>
      </c>
    </row>
    <row r="52" spans="1:20" ht="14.25" thickBot="1" thickTop="1">
      <c r="A52" s="47"/>
      <c r="B52" s="343"/>
      <c r="C52" s="56" t="s">
        <v>44</v>
      </c>
      <c r="D52" s="58" t="s">
        <v>23</v>
      </c>
      <c r="E52" s="58"/>
      <c r="F52" s="58"/>
      <c r="G52" s="188">
        <f>G53+G54+G55+G58+G56+G57+G59</f>
        <v>10062</v>
      </c>
      <c r="H52" s="201">
        <f>H53+H54+H55+H58+H56+H57+H59</f>
        <v>0</v>
      </c>
      <c r="I52" s="188"/>
      <c r="J52" s="201"/>
      <c r="K52" s="59">
        <f>K53+K54+K55+K58+K56+K57+K59</f>
        <v>12000</v>
      </c>
      <c r="L52" s="798">
        <f>L53+L54+L55+L58+L56+L57+L59</f>
        <v>0</v>
      </c>
      <c r="M52" s="188">
        <f aca="true" t="shared" si="19" ref="G52:N52">M53+M54+M55+M58+M56+M57+M59</f>
        <v>12000</v>
      </c>
      <c r="N52" s="201">
        <f t="shared" si="19"/>
        <v>0</v>
      </c>
      <c r="O52" s="59">
        <f aca="true" t="shared" si="20" ref="O52:T52">O53+O54+O55+O58+O56+O57+O59</f>
        <v>12000</v>
      </c>
      <c r="P52" s="798">
        <f t="shared" si="20"/>
        <v>0</v>
      </c>
      <c r="Q52" s="205">
        <f t="shared" si="20"/>
        <v>12000</v>
      </c>
      <c r="R52" s="205">
        <f t="shared" si="20"/>
        <v>0</v>
      </c>
      <c r="S52" s="205">
        <f t="shared" si="20"/>
        <v>12000</v>
      </c>
      <c r="T52" s="650">
        <f t="shared" si="20"/>
        <v>0</v>
      </c>
    </row>
    <row r="53" spans="1:20" ht="14.25" thickBot="1" thickTop="1">
      <c r="A53" s="47"/>
      <c r="B53" s="48"/>
      <c r="C53" s="45"/>
      <c r="D53" s="49" t="s">
        <v>77</v>
      </c>
      <c r="E53" s="50" t="s">
        <v>30</v>
      </c>
      <c r="F53" s="50">
        <v>41</v>
      </c>
      <c r="G53" s="216">
        <v>0</v>
      </c>
      <c r="H53" s="222">
        <v>0</v>
      </c>
      <c r="I53" s="216"/>
      <c r="J53" s="222"/>
      <c r="K53" s="51">
        <v>0</v>
      </c>
      <c r="L53" s="816">
        <v>0</v>
      </c>
      <c r="M53" s="216">
        <v>0</v>
      </c>
      <c r="N53" s="222">
        <v>0</v>
      </c>
      <c r="O53" s="51">
        <v>0</v>
      </c>
      <c r="P53" s="816">
        <v>0</v>
      </c>
      <c r="Q53" s="206">
        <v>0</v>
      </c>
      <c r="R53" s="190">
        <v>0</v>
      </c>
      <c r="S53" s="190">
        <v>0</v>
      </c>
      <c r="T53" s="191">
        <v>0</v>
      </c>
    </row>
    <row r="54" spans="1:20" ht="14.25" thickBot="1" thickTop="1">
      <c r="A54" s="47"/>
      <c r="B54" s="48" t="s">
        <v>179</v>
      </c>
      <c r="C54" s="45"/>
      <c r="D54" s="49" t="s">
        <v>78</v>
      </c>
      <c r="E54" s="50" t="s">
        <v>81</v>
      </c>
      <c r="F54" s="50">
        <v>41</v>
      </c>
      <c r="G54" s="216">
        <v>0</v>
      </c>
      <c r="H54" s="222">
        <v>0</v>
      </c>
      <c r="I54" s="216"/>
      <c r="J54" s="222"/>
      <c r="K54" s="51">
        <v>0</v>
      </c>
      <c r="L54" s="816">
        <v>0</v>
      </c>
      <c r="M54" s="216">
        <v>0</v>
      </c>
      <c r="N54" s="222">
        <v>0</v>
      </c>
      <c r="O54" s="51">
        <v>0</v>
      </c>
      <c r="P54" s="816">
        <v>0</v>
      </c>
      <c r="Q54" s="206">
        <v>0</v>
      </c>
      <c r="R54" s="190">
        <v>0</v>
      </c>
      <c r="S54" s="190">
        <v>0</v>
      </c>
      <c r="T54" s="191">
        <v>0</v>
      </c>
    </row>
    <row r="55" spans="1:20" ht="14.25" thickBot="1" thickTop="1">
      <c r="A55" s="47"/>
      <c r="B55" s="48"/>
      <c r="C55" s="45"/>
      <c r="D55" s="49" t="s">
        <v>79</v>
      </c>
      <c r="E55" s="50" t="s">
        <v>82</v>
      </c>
      <c r="F55" s="50">
        <v>41</v>
      </c>
      <c r="G55" s="216">
        <v>10062</v>
      </c>
      <c r="H55" s="222">
        <v>0</v>
      </c>
      <c r="I55" s="216"/>
      <c r="J55" s="222"/>
      <c r="K55" s="51">
        <v>12000</v>
      </c>
      <c r="L55" s="816">
        <v>0</v>
      </c>
      <c r="M55" s="216">
        <v>12000</v>
      </c>
      <c r="N55" s="222">
        <v>0</v>
      </c>
      <c r="O55" s="51">
        <v>12000</v>
      </c>
      <c r="P55" s="816">
        <v>0</v>
      </c>
      <c r="Q55" s="206">
        <v>12000</v>
      </c>
      <c r="R55" s="190">
        <v>0</v>
      </c>
      <c r="S55" s="190">
        <v>12000</v>
      </c>
      <c r="T55" s="191">
        <v>0</v>
      </c>
    </row>
    <row r="56" spans="1:20" ht="14.25" thickBot="1" thickTop="1">
      <c r="A56" s="47"/>
      <c r="B56" s="48"/>
      <c r="C56" s="45"/>
      <c r="D56" s="49" t="s">
        <v>79</v>
      </c>
      <c r="E56" s="50" t="s">
        <v>236</v>
      </c>
      <c r="F56" s="50">
        <v>111</v>
      </c>
      <c r="G56" s="216">
        <v>0</v>
      </c>
      <c r="H56" s="222">
        <v>0</v>
      </c>
      <c r="I56" s="216"/>
      <c r="J56" s="222"/>
      <c r="K56" s="51">
        <v>0</v>
      </c>
      <c r="L56" s="816">
        <v>0</v>
      </c>
      <c r="M56" s="216">
        <v>0</v>
      </c>
      <c r="N56" s="222">
        <v>0</v>
      </c>
      <c r="O56" s="51">
        <v>0</v>
      </c>
      <c r="P56" s="816">
        <v>0</v>
      </c>
      <c r="Q56" s="206">
        <v>0</v>
      </c>
      <c r="R56" s="190">
        <v>0</v>
      </c>
      <c r="S56" s="190">
        <v>0</v>
      </c>
      <c r="T56" s="191">
        <v>0</v>
      </c>
    </row>
    <row r="57" spans="1:20" ht="14.25" thickBot="1" thickTop="1">
      <c r="A57" s="47"/>
      <c r="B57" s="48"/>
      <c r="C57" s="51"/>
      <c r="D57" s="49" t="s">
        <v>172</v>
      </c>
      <c r="E57" s="50" t="s">
        <v>213</v>
      </c>
      <c r="F57" s="50">
        <v>41</v>
      </c>
      <c r="G57" s="216">
        <v>0</v>
      </c>
      <c r="H57" s="222">
        <v>0</v>
      </c>
      <c r="I57" s="216"/>
      <c r="J57" s="222"/>
      <c r="K57" s="51">
        <v>0</v>
      </c>
      <c r="L57" s="816">
        <v>0</v>
      </c>
      <c r="M57" s="216">
        <v>0</v>
      </c>
      <c r="N57" s="222">
        <v>0</v>
      </c>
      <c r="O57" s="51">
        <v>0</v>
      </c>
      <c r="P57" s="816">
        <v>0</v>
      </c>
      <c r="Q57" s="206">
        <v>0</v>
      </c>
      <c r="R57" s="190">
        <v>0</v>
      </c>
      <c r="S57" s="190">
        <v>0</v>
      </c>
      <c r="T57" s="191">
        <v>0</v>
      </c>
    </row>
    <row r="58" spans="1:20" ht="14.25" thickBot="1" thickTop="1">
      <c r="A58" s="47"/>
      <c r="B58" s="48"/>
      <c r="C58" s="45"/>
      <c r="D58" s="49" t="s">
        <v>172</v>
      </c>
      <c r="E58" s="50" t="s">
        <v>237</v>
      </c>
      <c r="F58" s="50">
        <v>41</v>
      </c>
      <c r="G58" s="216">
        <v>0</v>
      </c>
      <c r="H58" s="222">
        <v>0</v>
      </c>
      <c r="I58" s="216"/>
      <c r="J58" s="222"/>
      <c r="K58" s="51">
        <v>0</v>
      </c>
      <c r="L58" s="816">
        <v>0</v>
      </c>
      <c r="M58" s="216">
        <v>0</v>
      </c>
      <c r="N58" s="222">
        <v>0</v>
      </c>
      <c r="O58" s="51">
        <v>0</v>
      </c>
      <c r="P58" s="816">
        <v>0</v>
      </c>
      <c r="Q58" s="206">
        <v>0</v>
      </c>
      <c r="R58" s="190">
        <v>0</v>
      </c>
      <c r="S58" s="190">
        <v>0</v>
      </c>
      <c r="T58" s="191">
        <v>0</v>
      </c>
    </row>
    <row r="59" spans="1:20" ht="14.25" thickBot="1" thickTop="1">
      <c r="A59" s="47"/>
      <c r="B59" s="48"/>
      <c r="C59" s="45"/>
      <c r="D59" s="49" t="s">
        <v>172</v>
      </c>
      <c r="E59" s="50" t="s">
        <v>237</v>
      </c>
      <c r="F59" s="50">
        <v>46</v>
      </c>
      <c r="G59" s="216">
        <v>0</v>
      </c>
      <c r="H59" s="222">
        <v>0</v>
      </c>
      <c r="I59" s="216"/>
      <c r="J59" s="222"/>
      <c r="K59" s="51">
        <v>0</v>
      </c>
      <c r="L59" s="816">
        <v>0</v>
      </c>
      <c r="M59" s="216">
        <v>0</v>
      </c>
      <c r="N59" s="222">
        <v>0</v>
      </c>
      <c r="O59" s="51">
        <v>0</v>
      </c>
      <c r="P59" s="816">
        <v>0</v>
      </c>
      <c r="Q59" s="206">
        <v>0</v>
      </c>
      <c r="R59" s="190">
        <v>0</v>
      </c>
      <c r="S59" s="190">
        <v>0</v>
      </c>
      <c r="T59" s="191">
        <v>0</v>
      </c>
    </row>
    <row r="60" spans="1:20" ht="14.25" thickBot="1" thickTop="1">
      <c r="A60" s="47"/>
      <c r="B60" s="52">
        <v>8</v>
      </c>
      <c r="C60" s="68" t="s">
        <v>97</v>
      </c>
      <c r="D60" s="69"/>
      <c r="E60" s="80"/>
      <c r="F60" s="80"/>
      <c r="G60" s="230">
        <f aca="true" t="shared" si="21" ref="G60:P60">G61</f>
        <v>188</v>
      </c>
      <c r="H60" s="236">
        <f t="shared" si="21"/>
        <v>0</v>
      </c>
      <c r="I60" s="230"/>
      <c r="J60" s="236"/>
      <c r="K60" s="81">
        <f t="shared" si="21"/>
        <v>189</v>
      </c>
      <c r="L60" s="819">
        <f t="shared" si="21"/>
        <v>0</v>
      </c>
      <c r="M60" s="230">
        <f t="shared" si="21"/>
        <v>187</v>
      </c>
      <c r="N60" s="236">
        <f t="shared" si="21"/>
        <v>0</v>
      </c>
      <c r="O60" s="81">
        <f t="shared" si="21"/>
        <v>189</v>
      </c>
      <c r="P60" s="819">
        <f t="shared" si="21"/>
        <v>0</v>
      </c>
      <c r="Q60" s="204">
        <f>Q61</f>
        <v>189</v>
      </c>
      <c r="R60" s="204">
        <f>R61</f>
        <v>0</v>
      </c>
      <c r="S60" s="204">
        <f>S61</f>
        <v>189</v>
      </c>
      <c r="T60" s="656">
        <f>T61</f>
        <v>0</v>
      </c>
    </row>
    <row r="61" spans="1:20" ht="14.25" thickBot="1" thickTop="1">
      <c r="A61" s="47"/>
      <c r="B61" s="343"/>
      <c r="C61" s="56" t="s">
        <v>234</v>
      </c>
      <c r="D61" s="58" t="s">
        <v>45</v>
      </c>
      <c r="E61" s="58"/>
      <c r="F61" s="58"/>
      <c r="G61" s="188">
        <f>G62+G63+G64</f>
        <v>188</v>
      </c>
      <c r="H61" s="201">
        <f>H62+H63+H64</f>
        <v>0</v>
      </c>
      <c r="I61" s="188"/>
      <c r="J61" s="201"/>
      <c r="K61" s="59">
        <f>K62+K63+K64</f>
        <v>189</v>
      </c>
      <c r="L61" s="798">
        <f>L62+L63+L64</f>
        <v>0</v>
      </c>
      <c r="M61" s="188">
        <f aca="true" t="shared" si="22" ref="G61:N61">M62+M63+M64</f>
        <v>187</v>
      </c>
      <c r="N61" s="201">
        <f t="shared" si="22"/>
        <v>0</v>
      </c>
      <c r="O61" s="59">
        <f aca="true" t="shared" si="23" ref="O61:T61">O62+O63+O64</f>
        <v>189</v>
      </c>
      <c r="P61" s="798">
        <f t="shared" si="23"/>
        <v>0</v>
      </c>
      <c r="Q61" s="205">
        <f t="shared" si="23"/>
        <v>189</v>
      </c>
      <c r="R61" s="205">
        <f t="shared" si="23"/>
        <v>0</v>
      </c>
      <c r="S61" s="205">
        <f t="shared" si="23"/>
        <v>189</v>
      </c>
      <c r="T61" s="650">
        <f t="shared" si="23"/>
        <v>0</v>
      </c>
    </row>
    <row r="62" spans="1:20" ht="14.25" thickBot="1" thickTop="1">
      <c r="A62" s="47"/>
      <c r="B62" s="48"/>
      <c r="C62" s="45"/>
      <c r="D62" s="49" t="s">
        <v>77</v>
      </c>
      <c r="E62" s="50" t="s">
        <v>30</v>
      </c>
      <c r="F62" s="50">
        <v>111</v>
      </c>
      <c r="G62" s="192">
        <v>135</v>
      </c>
      <c r="H62" s="223">
        <v>0</v>
      </c>
      <c r="I62" s="192"/>
      <c r="J62" s="223"/>
      <c r="K62" s="91">
        <v>130</v>
      </c>
      <c r="L62" s="800">
        <v>0</v>
      </c>
      <c r="M62" s="192">
        <v>130</v>
      </c>
      <c r="N62" s="223">
        <v>0</v>
      </c>
      <c r="O62" s="91">
        <v>130</v>
      </c>
      <c r="P62" s="800">
        <v>0</v>
      </c>
      <c r="Q62" s="207">
        <v>130</v>
      </c>
      <c r="R62" s="190">
        <v>0</v>
      </c>
      <c r="S62" s="190">
        <v>130</v>
      </c>
      <c r="T62" s="191">
        <v>0</v>
      </c>
    </row>
    <row r="63" spans="1:20" ht="14.25" thickBot="1" thickTop="1">
      <c r="A63" s="47"/>
      <c r="B63" s="48"/>
      <c r="C63" s="45"/>
      <c r="D63" s="49" t="s">
        <v>78</v>
      </c>
      <c r="E63" s="50" t="s">
        <v>81</v>
      </c>
      <c r="F63" s="50">
        <v>111</v>
      </c>
      <c r="G63" s="192">
        <v>48</v>
      </c>
      <c r="H63" s="223">
        <v>0</v>
      </c>
      <c r="I63" s="192"/>
      <c r="J63" s="223"/>
      <c r="K63" s="91">
        <v>45</v>
      </c>
      <c r="L63" s="800">
        <v>0</v>
      </c>
      <c r="M63" s="192">
        <v>45</v>
      </c>
      <c r="N63" s="223">
        <v>0</v>
      </c>
      <c r="O63" s="91">
        <v>45</v>
      </c>
      <c r="P63" s="800">
        <v>0</v>
      </c>
      <c r="Q63" s="207">
        <v>45</v>
      </c>
      <c r="R63" s="190">
        <v>0</v>
      </c>
      <c r="S63" s="190">
        <v>45</v>
      </c>
      <c r="T63" s="191">
        <v>0</v>
      </c>
    </row>
    <row r="64" spans="1:20" ht="14.25" thickBot="1" thickTop="1">
      <c r="A64" s="47"/>
      <c r="B64" s="48"/>
      <c r="C64" s="45"/>
      <c r="D64" s="49" t="s">
        <v>79</v>
      </c>
      <c r="E64" s="50" t="s">
        <v>82</v>
      </c>
      <c r="F64" s="50">
        <v>111</v>
      </c>
      <c r="G64" s="192">
        <v>5</v>
      </c>
      <c r="H64" s="223">
        <v>0</v>
      </c>
      <c r="I64" s="192"/>
      <c r="J64" s="223"/>
      <c r="K64" s="91">
        <v>14</v>
      </c>
      <c r="L64" s="800">
        <v>0</v>
      </c>
      <c r="M64" s="192">
        <v>12</v>
      </c>
      <c r="N64" s="223">
        <v>0</v>
      </c>
      <c r="O64" s="91">
        <v>14</v>
      </c>
      <c r="P64" s="800">
        <v>0</v>
      </c>
      <c r="Q64" s="207">
        <v>14</v>
      </c>
      <c r="R64" s="190">
        <v>0</v>
      </c>
      <c r="S64" s="190">
        <v>14</v>
      </c>
      <c r="T64" s="191">
        <v>0</v>
      </c>
    </row>
    <row r="65" spans="1:20" ht="14.25" thickBot="1" thickTop="1">
      <c r="A65" s="47"/>
      <c r="B65" s="52">
        <v>9</v>
      </c>
      <c r="C65" s="53" t="s">
        <v>98</v>
      </c>
      <c r="D65" s="54"/>
      <c r="E65" s="54"/>
      <c r="F65" s="54"/>
      <c r="G65" s="186">
        <f aca="true" t="shared" si="24" ref="G65:P66">G66</f>
        <v>3386</v>
      </c>
      <c r="H65" s="200">
        <f t="shared" si="24"/>
        <v>0</v>
      </c>
      <c r="I65" s="186"/>
      <c r="J65" s="200"/>
      <c r="K65" s="43">
        <f t="shared" si="24"/>
        <v>3407</v>
      </c>
      <c r="L65" s="797">
        <f t="shared" si="24"/>
        <v>0</v>
      </c>
      <c r="M65" s="186">
        <f t="shared" si="24"/>
        <v>3407</v>
      </c>
      <c r="N65" s="200">
        <f t="shared" si="24"/>
        <v>0</v>
      </c>
      <c r="O65" s="43">
        <f t="shared" si="24"/>
        <v>3407</v>
      </c>
      <c r="P65" s="797">
        <f t="shared" si="24"/>
        <v>0</v>
      </c>
      <c r="Q65" s="204">
        <f aca="true" t="shared" si="25" ref="Q65:T66">Q66</f>
        <v>3407</v>
      </c>
      <c r="R65" s="204">
        <f t="shared" si="25"/>
        <v>0</v>
      </c>
      <c r="S65" s="204">
        <f t="shared" si="25"/>
        <v>3407</v>
      </c>
      <c r="T65" s="656">
        <f t="shared" si="25"/>
        <v>0</v>
      </c>
    </row>
    <row r="66" spans="1:20" ht="14.25" thickBot="1" thickTop="1">
      <c r="A66" s="47"/>
      <c r="B66" s="343"/>
      <c r="C66" s="56" t="s">
        <v>234</v>
      </c>
      <c r="D66" s="58" t="s">
        <v>45</v>
      </c>
      <c r="E66" s="58"/>
      <c r="F66" s="58"/>
      <c r="G66" s="188">
        <f t="shared" si="24"/>
        <v>3386</v>
      </c>
      <c r="H66" s="201">
        <f t="shared" si="24"/>
        <v>0</v>
      </c>
      <c r="I66" s="188"/>
      <c r="J66" s="201"/>
      <c r="K66" s="59">
        <f t="shared" si="24"/>
        <v>3407</v>
      </c>
      <c r="L66" s="798">
        <f t="shared" si="24"/>
        <v>0</v>
      </c>
      <c r="M66" s="188">
        <f t="shared" si="24"/>
        <v>3407</v>
      </c>
      <c r="N66" s="201">
        <f t="shared" si="24"/>
        <v>0</v>
      </c>
      <c r="O66" s="59">
        <f t="shared" si="24"/>
        <v>3407</v>
      </c>
      <c r="P66" s="798">
        <f t="shared" si="24"/>
        <v>0</v>
      </c>
      <c r="Q66" s="205">
        <f t="shared" si="25"/>
        <v>3407</v>
      </c>
      <c r="R66" s="205">
        <f t="shared" si="25"/>
        <v>0</v>
      </c>
      <c r="S66" s="205">
        <f t="shared" si="25"/>
        <v>3407</v>
      </c>
      <c r="T66" s="650">
        <f t="shared" si="25"/>
        <v>0</v>
      </c>
    </row>
    <row r="67" spans="1:20" ht="14.25" thickBot="1" thickTop="1">
      <c r="A67" s="47"/>
      <c r="B67" s="48"/>
      <c r="C67" s="45"/>
      <c r="D67" s="49" t="s">
        <v>80</v>
      </c>
      <c r="E67" s="50" t="s">
        <v>112</v>
      </c>
      <c r="F67" s="50">
        <v>41</v>
      </c>
      <c r="G67" s="216">
        <v>3386</v>
      </c>
      <c r="H67" s="222">
        <v>0</v>
      </c>
      <c r="I67" s="216"/>
      <c r="J67" s="222"/>
      <c r="K67" s="51">
        <v>3407</v>
      </c>
      <c r="L67" s="816">
        <v>0</v>
      </c>
      <c r="M67" s="216">
        <v>3407</v>
      </c>
      <c r="N67" s="222">
        <v>0</v>
      </c>
      <c r="O67" s="51">
        <v>3407</v>
      </c>
      <c r="P67" s="816">
        <v>0</v>
      </c>
      <c r="Q67" s="206">
        <v>3407</v>
      </c>
      <c r="R67" s="190">
        <v>0</v>
      </c>
      <c r="S67" s="190">
        <v>3407</v>
      </c>
      <c r="T67" s="191">
        <v>0</v>
      </c>
    </row>
    <row r="68" spans="1:20" ht="14.25" thickBot="1" thickTop="1">
      <c r="A68" s="47"/>
      <c r="B68" s="52">
        <v>10</v>
      </c>
      <c r="C68" s="68" t="s">
        <v>99</v>
      </c>
      <c r="D68" s="69"/>
      <c r="E68" s="80"/>
      <c r="F68" s="80"/>
      <c r="G68" s="231">
        <f aca="true" t="shared" si="26" ref="G68:P68">G69</f>
        <v>10874</v>
      </c>
      <c r="H68" s="237">
        <f t="shared" si="26"/>
        <v>0</v>
      </c>
      <c r="I68" s="231"/>
      <c r="J68" s="237"/>
      <c r="K68" s="89">
        <f t="shared" si="26"/>
        <v>45197</v>
      </c>
      <c r="L68" s="820">
        <f t="shared" si="26"/>
        <v>0</v>
      </c>
      <c r="M68" s="231">
        <f t="shared" si="26"/>
        <v>85086</v>
      </c>
      <c r="N68" s="237">
        <f t="shared" si="26"/>
        <v>0</v>
      </c>
      <c r="O68" s="89">
        <f t="shared" si="26"/>
        <v>45197</v>
      </c>
      <c r="P68" s="820">
        <f t="shared" si="26"/>
        <v>0</v>
      </c>
      <c r="Q68" s="240">
        <f>Q69</f>
        <v>107911</v>
      </c>
      <c r="R68" s="240">
        <f>R69</f>
        <v>0</v>
      </c>
      <c r="S68" s="240">
        <f>S69</f>
        <v>107463</v>
      </c>
      <c r="T68" s="762">
        <f>T69</f>
        <v>0</v>
      </c>
    </row>
    <row r="69" spans="1:20" ht="14.25" thickBot="1" thickTop="1">
      <c r="A69" s="47"/>
      <c r="B69" s="343"/>
      <c r="C69" s="56" t="s">
        <v>46</v>
      </c>
      <c r="D69" s="58" t="s">
        <v>8</v>
      </c>
      <c r="E69" s="58"/>
      <c r="F69" s="58"/>
      <c r="G69" s="228">
        <f>G70+G71+G73+G74+G76+G72+G75+G77+G78+G80++G79</f>
        <v>10874</v>
      </c>
      <c r="H69" s="235">
        <f>H70+H71+H73+H74+H76+H72+H75+H77+H78+H80++H79</f>
        <v>0</v>
      </c>
      <c r="I69" s="228"/>
      <c r="J69" s="235"/>
      <c r="K69" s="90">
        <f>K70+K71+K73+K74+K76+K72+K75+K77+K78+K80++K79</f>
        <v>45197</v>
      </c>
      <c r="L69" s="821">
        <f>L70+L71+L73+L74+L76+L72+L75+L77+L78+L80++L79</f>
        <v>0</v>
      </c>
      <c r="M69" s="228">
        <f aca="true" t="shared" si="27" ref="G69:N69">M70+M71+M73+M74+M76+M72+M75+M77+M78+M80++M79</f>
        <v>85086</v>
      </c>
      <c r="N69" s="235">
        <f t="shared" si="27"/>
        <v>0</v>
      </c>
      <c r="O69" s="90">
        <f aca="true" t="shared" si="28" ref="O69:T69">O70+O71+O73+O74+O76+O72+O75+O77+O78+O80++O79</f>
        <v>45197</v>
      </c>
      <c r="P69" s="821">
        <f t="shared" si="28"/>
        <v>0</v>
      </c>
      <c r="Q69" s="687">
        <f t="shared" si="28"/>
        <v>107911</v>
      </c>
      <c r="R69" s="228">
        <f t="shared" si="28"/>
        <v>0</v>
      </c>
      <c r="S69" s="228">
        <f t="shared" si="28"/>
        <v>107463</v>
      </c>
      <c r="T69" s="229">
        <f t="shared" si="28"/>
        <v>0</v>
      </c>
    </row>
    <row r="70" spans="1:20" ht="14.25" thickBot="1" thickTop="1">
      <c r="A70" s="47"/>
      <c r="B70" s="48"/>
      <c r="C70" s="45"/>
      <c r="D70" s="49" t="s">
        <v>77</v>
      </c>
      <c r="E70" s="50" t="s">
        <v>30</v>
      </c>
      <c r="F70" s="50">
        <v>111</v>
      </c>
      <c r="G70" s="216">
        <v>60</v>
      </c>
      <c r="H70" s="222">
        <v>0</v>
      </c>
      <c r="I70" s="216"/>
      <c r="J70" s="222"/>
      <c r="K70" s="91">
        <v>52</v>
      </c>
      <c r="L70" s="816">
        <v>0</v>
      </c>
      <c r="M70" s="216">
        <v>52</v>
      </c>
      <c r="N70" s="222">
        <v>0</v>
      </c>
      <c r="O70" s="91">
        <v>52</v>
      </c>
      <c r="P70" s="816">
        <v>0</v>
      </c>
      <c r="Q70" s="206">
        <v>52</v>
      </c>
      <c r="R70" s="190">
        <v>0</v>
      </c>
      <c r="S70" s="190">
        <v>52</v>
      </c>
      <c r="T70" s="191">
        <v>0</v>
      </c>
    </row>
    <row r="71" spans="1:20" ht="14.25" thickBot="1" thickTop="1">
      <c r="A71" s="47"/>
      <c r="B71" s="48"/>
      <c r="C71" s="45"/>
      <c r="D71" s="49" t="s">
        <v>78</v>
      </c>
      <c r="E71" s="50" t="s">
        <v>81</v>
      </c>
      <c r="F71" s="50">
        <v>111</v>
      </c>
      <c r="G71" s="216">
        <v>21</v>
      </c>
      <c r="H71" s="222">
        <v>0</v>
      </c>
      <c r="I71" s="216"/>
      <c r="J71" s="222"/>
      <c r="K71" s="91">
        <v>19</v>
      </c>
      <c r="L71" s="816">
        <v>0</v>
      </c>
      <c r="M71" s="216">
        <v>19</v>
      </c>
      <c r="N71" s="222">
        <v>0</v>
      </c>
      <c r="O71" s="91">
        <v>19</v>
      </c>
      <c r="P71" s="816">
        <v>0</v>
      </c>
      <c r="Q71" s="206">
        <v>19</v>
      </c>
      <c r="R71" s="190">
        <v>0</v>
      </c>
      <c r="S71" s="190">
        <v>19</v>
      </c>
      <c r="T71" s="191">
        <v>0</v>
      </c>
    </row>
    <row r="72" spans="1:20" ht="14.25" thickBot="1" thickTop="1">
      <c r="A72" s="47"/>
      <c r="B72" s="48"/>
      <c r="C72" s="45"/>
      <c r="D72" s="49" t="s">
        <v>79</v>
      </c>
      <c r="E72" s="50" t="s">
        <v>82</v>
      </c>
      <c r="F72" s="50">
        <v>111</v>
      </c>
      <c r="G72" s="216">
        <v>6</v>
      </c>
      <c r="H72" s="222">
        <v>0</v>
      </c>
      <c r="I72" s="216"/>
      <c r="J72" s="222"/>
      <c r="K72" s="91">
        <v>15</v>
      </c>
      <c r="L72" s="816">
        <v>0</v>
      </c>
      <c r="M72" s="216">
        <v>15</v>
      </c>
      <c r="N72" s="222">
        <v>0</v>
      </c>
      <c r="O72" s="91">
        <v>15</v>
      </c>
      <c r="P72" s="816">
        <v>0</v>
      </c>
      <c r="Q72" s="206">
        <v>15</v>
      </c>
      <c r="R72" s="190">
        <v>0</v>
      </c>
      <c r="S72" s="190">
        <v>15</v>
      </c>
      <c r="T72" s="191">
        <v>0</v>
      </c>
    </row>
    <row r="73" spans="1:20" ht="14.25" thickBot="1" thickTop="1">
      <c r="A73" s="47"/>
      <c r="B73" s="48"/>
      <c r="C73" s="45"/>
      <c r="D73" s="49" t="s">
        <v>79</v>
      </c>
      <c r="E73" s="50" t="s">
        <v>175</v>
      </c>
      <c r="F73" s="50">
        <v>41</v>
      </c>
      <c r="G73" s="192">
        <v>10787</v>
      </c>
      <c r="H73" s="223">
        <v>0</v>
      </c>
      <c r="I73" s="192"/>
      <c r="J73" s="223"/>
      <c r="K73" s="91">
        <v>20000</v>
      </c>
      <c r="L73" s="800">
        <v>0</v>
      </c>
      <c r="M73" s="192">
        <v>15000</v>
      </c>
      <c r="N73" s="223">
        <v>0</v>
      </c>
      <c r="O73" s="91">
        <v>20000</v>
      </c>
      <c r="P73" s="800">
        <v>0</v>
      </c>
      <c r="Q73" s="207">
        <v>20000</v>
      </c>
      <c r="R73" s="192">
        <v>0</v>
      </c>
      <c r="S73" s="192">
        <v>20000</v>
      </c>
      <c r="T73" s="218">
        <v>0</v>
      </c>
    </row>
    <row r="74" spans="1:20" ht="14.25" thickBot="1" thickTop="1">
      <c r="A74" s="47"/>
      <c r="B74" s="251"/>
      <c r="C74" s="349"/>
      <c r="D74" s="252" t="s">
        <v>172</v>
      </c>
      <c r="E74" s="125" t="s">
        <v>200</v>
      </c>
      <c r="F74" s="125">
        <v>41</v>
      </c>
      <c r="G74" s="192">
        <v>0</v>
      </c>
      <c r="H74" s="223">
        <v>0</v>
      </c>
      <c r="I74" s="192"/>
      <c r="J74" s="223"/>
      <c r="K74" s="91">
        <v>0</v>
      </c>
      <c r="L74" s="800">
        <v>0</v>
      </c>
      <c r="M74" s="192">
        <v>0</v>
      </c>
      <c r="N74" s="223">
        <v>0</v>
      </c>
      <c r="O74" s="91">
        <v>0</v>
      </c>
      <c r="P74" s="800">
        <v>0</v>
      </c>
      <c r="Q74" s="207"/>
      <c r="R74" s="192">
        <v>0</v>
      </c>
      <c r="S74" s="192"/>
      <c r="T74" s="218">
        <v>0</v>
      </c>
    </row>
    <row r="75" spans="1:20" ht="14.25" thickBot="1" thickTop="1">
      <c r="A75" s="47"/>
      <c r="B75" s="251"/>
      <c r="C75" s="349"/>
      <c r="D75" s="252" t="s">
        <v>172</v>
      </c>
      <c r="E75" s="125" t="s">
        <v>200</v>
      </c>
      <c r="F75" s="125">
        <v>46</v>
      </c>
      <c r="G75" s="192">
        <v>0</v>
      </c>
      <c r="H75" s="223">
        <v>0</v>
      </c>
      <c r="I75" s="192"/>
      <c r="J75" s="223"/>
      <c r="K75" s="91">
        <v>0</v>
      </c>
      <c r="L75" s="800">
        <v>0</v>
      </c>
      <c r="M75" s="192">
        <v>0</v>
      </c>
      <c r="N75" s="223">
        <v>0</v>
      </c>
      <c r="O75" s="91">
        <v>0</v>
      </c>
      <c r="P75" s="800">
        <v>0</v>
      </c>
      <c r="Q75" s="207">
        <v>0</v>
      </c>
      <c r="R75" s="192">
        <v>0</v>
      </c>
      <c r="S75" s="192">
        <v>0</v>
      </c>
      <c r="T75" s="218">
        <v>0</v>
      </c>
    </row>
    <row r="76" spans="1:20" ht="14.25" thickBot="1" thickTop="1">
      <c r="A76" s="47"/>
      <c r="B76" s="251"/>
      <c r="C76" s="349"/>
      <c r="D76" s="252" t="s">
        <v>79</v>
      </c>
      <c r="E76" s="125" t="s">
        <v>193</v>
      </c>
      <c r="F76" s="125">
        <v>41</v>
      </c>
      <c r="G76" s="192">
        <v>0</v>
      </c>
      <c r="H76" s="223">
        <v>0</v>
      </c>
      <c r="I76" s="192"/>
      <c r="J76" s="223"/>
      <c r="K76" s="91">
        <v>25111</v>
      </c>
      <c r="L76" s="800">
        <v>0</v>
      </c>
      <c r="M76" s="192">
        <v>70000</v>
      </c>
      <c r="N76" s="223">
        <v>0</v>
      </c>
      <c r="O76" s="91">
        <v>25111</v>
      </c>
      <c r="P76" s="800">
        <v>0</v>
      </c>
      <c r="Q76" s="207">
        <v>87825</v>
      </c>
      <c r="R76" s="192">
        <v>0</v>
      </c>
      <c r="S76" s="192">
        <v>87377</v>
      </c>
      <c r="T76" s="218">
        <v>0</v>
      </c>
    </row>
    <row r="77" spans="1:20" ht="14.25" thickBot="1" thickTop="1">
      <c r="A77" s="47"/>
      <c r="B77" s="251"/>
      <c r="C77" s="349"/>
      <c r="D77" s="252" t="s">
        <v>79</v>
      </c>
      <c r="E77" s="125" t="s">
        <v>258</v>
      </c>
      <c r="F77" s="125" t="s">
        <v>259</v>
      </c>
      <c r="G77" s="192">
        <v>0</v>
      </c>
      <c r="H77" s="223">
        <v>0</v>
      </c>
      <c r="I77" s="192"/>
      <c r="J77" s="223"/>
      <c r="K77" s="91">
        <v>0</v>
      </c>
      <c r="L77" s="800">
        <v>0</v>
      </c>
      <c r="M77" s="192">
        <v>0</v>
      </c>
      <c r="N77" s="223">
        <v>0</v>
      </c>
      <c r="O77" s="91">
        <v>0</v>
      </c>
      <c r="P77" s="800">
        <v>0</v>
      </c>
      <c r="Q77" s="207">
        <v>0</v>
      </c>
      <c r="R77" s="192">
        <v>0</v>
      </c>
      <c r="S77" s="192">
        <v>0</v>
      </c>
      <c r="T77" s="218">
        <v>0</v>
      </c>
    </row>
    <row r="78" spans="1:20" ht="14.25" thickBot="1" thickTop="1">
      <c r="A78" s="47"/>
      <c r="B78" s="251"/>
      <c r="C78" s="349"/>
      <c r="D78" s="252" t="s">
        <v>79</v>
      </c>
      <c r="E78" s="125" t="s">
        <v>258</v>
      </c>
      <c r="F78" s="125" t="s">
        <v>260</v>
      </c>
      <c r="G78" s="192">
        <v>0</v>
      </c>
      <c r="H78" s="223">
        <v>0</v>
      </c>
      <c r="I78" s="192"/>
      <c r="J78" s="223"/>
      <c r="K78" s="91">
        <v>0</v>
      </c>
      <c r="L78" s="800">
        <v>0</v>
      </c>
      <c r="M78" s="192">
        <v>0</v>
      </c>
      <c r="N78" s="223">
        <v>0</v>
      </c>
      <c r="O78" s="91">
        <v>0</v>
      </c>
      <c r="P78" s="800">
        <v>0</v>
      </c>
      <c r="Q78" s="207">
        <v>0</v>
      </c>
      <c r="R78" s="192">
        <v>0</v>
      </c>
      <c r="S78" s="192">
        <v>0</v>
      </c>
      <c r="T78" s="218">
        <v>0</v>
      </c>
    </row>
    <row r="79" spans="1:20" ht="14.25" thickBot="1" thickTop="1">
      <c r="A79" s="47"/>
      <c r="B79" s="251"/>
      <c r="C79" s="349"/>
      <c r="D79" s="252" t="s">
        <v>172</v>
      </c>
      <c r="E79" s="125" t="s">
        <v>238</v>
      </c>
      <c r="F79" s="125">
        <v>41</v>
      </c>
      <c r="G79" s="192">
        <v>0</v>
      </c>
      <c r="H79" s="223">
        <v>0</v>
      </c>
      <c r="I79" s="192"/>
      <c r="J79" s="223"/>
      <c r="K79" s="91">
        <v>0</v>
      </c>
      <c r="L79" s="800">
        <v>0</v>
      </c>
      <c r="M79" s="192">
        <v>0</v>
      </c>
      <c r="N79" s="223">
        <v>0</v>
      </c>
      <c r="O79" s="91">
        <v>0</v>
      </c>
      <c r="P79" s="800">
        <v>0</v>
      </c>
      <c r="Q79" s="207">
        <v>0</v>
      </c>
      <c r="R79" s="192">
        <v>0</v>
      </c>
      <c r="S79" s="192">
        <v>0</v>
      </c>
      <c r="T79" s="218">
        <v>0</v>
      </c>
    </row>
    <row r="80" spans="1:20" ht="14.25" thickBot="1" thickTop="1">
      <c r="A80" s="47"/>
      <c r="B80" s="251"/>
      <c r="C80" s="349"/>
      <c r="D80" s="252" t="s">
        <v>172</v>
      </c>
      <c r="E80" s="125" t="s">
        <v>239</v>
      </c>
      <c r="F80" s="125">
        <v>41</v>
      </c>
      <c r="G80" s="192">
        <v>0</v>
      </c>
      <c r="H80" s="223">
        <v>0</v>
      </c>
      <c r="I80" s="192"/>
      <c r="J80" s="223"/>
      <c r="K80" s="91">
        <v>0</v>
      </c>
      <c r="L80" s="800">
        <v>0</v>
      </c>
      <c r="M80" s="192">
        <v>0</v>
      </c>
      <c r="N80" s="223">
        <v>0</v>
      </c>
      <c r="O80" s="91">
        <v>0</v>
      </c>
      <c r="P80" s="800">
        <v>0</v>
      </c>
      <c r="Q80" s="207">
        <v>0</v>
      </c>
      <c r="R80" s="192">
        <v>0</v>
      </c>
      <c r="S80" s="192">
        <v>0</v>
      </c>
      <c r="T80" s="218">
        <v>0</v>
      </c>
    </row>
    <row r="81" spans="1:20" ht="14.25" thickBot="1" thickTop="1">
      <c r="A81" s="47"/>
      <c r="B81" s="253">
        <v>11</v>
      </c>
      <c r="C81" s="254" t="s">
        <v>100</v>
      </c>
      <c r="D81" s="255"/>
      <c r="E81" s="255"/>
      <c r="F81" s="255"/>
      <c r="G81" s="231">
        <f aca="true" t="shared" si="29" ref="G81:P81">G82</f>
        <v>200</v>
      </c>
      <c r="H81" s="237">
        <f t="shared" si="29"/>
        <v>0</v>
      </c>
      <c r="I81" s="231"/>
      <c r="J81" s="237"/>
      <c r="K81" s="89">
        <f t="shared" si="29"/>
        <v>1350</v>
      </c>
      <c r="L81" s="820">
        <f t="shared" si="29"/>
        <v>0</v>
      </c>
      <c r="M81" s="231">
        <f t="shared" si="29"/>
        <v>150</v>
      </c>
      <c r="N81" s="237">
        <f t="shared" si="29"/>
        <v>0</v>
      </c>
      <c r="O81" s="89">
        <f t="shared" si="29"/>
        <v>1350</v>
      </c>
      <c r="P81" s="820">
        <f t="shared" si="29"/>
        <v>0</v>
      </c>
      <c r="Q81" s="240">
        <f>Q82</f>
        <v>1350</v>
      </c>
      <c r="R81" s="240">
        <f>R82</f>
        <v>0</v>
      </c>
      <c r="S81" s="240">
        <f>S82</f>
        <v>1350</v>
      </c>
      <c r="T81" s="762">
        <f>T82</f>
        <v>0</v>
      </c>
    </row>
    <row r="82" spans="1:20" ht="14.25" thickBot="1" thickTop="1">
      <c r="A82" s="47"/>
      <c r="B82" s="343"/>
      <c r="C82" s="56" t="s">
        <v>288</v>
      </c>
      <c r="D82" s="58" t="s">
        <v>47</v>
      </c>
      <c r="E82" s="58"/>
      <c r="F82" s="58"/>
      <c r="G82" s="188">
        <f>G83+G84</f>
        <v>200</v>
      </c>
      <c r="H82" s="201">
        <f>H83+H84</f>
        <v>0</v>
      </c>
      <c r="I82" s="188"/>
      <c r="J82" s="201"/>
      <c r="K82" s="59">
        <f>K83+K84</f>
        <v>1350</v>
      </c>
      <c r="L82" s="798">
        <f>L83+L84</f>
        <v>0</v>
      </c>
      <c r="M82" s="188">
        <f aca="true" t="shared" si="30" ref="G82:N82">M83+M84</f>
        <v>150</v>
      </c>
      <c r="N82" s="201">
        <f t="shared" si="30"/>
        <v>0</v>
      </c>
      <c r="O82" s="59">
        <f aca="true" t="shared" si="31" ref="O82:T82">O83+O84</f>
        <v>1350</v>
      </c>
      <c r="P82" s="798">
        <f t="shared" si="31"/>
        <v>0</v>
      </c>
      <c r="Q82" s="205">
        <f t="shared" si="31"/>
        <v>1350</v>
      </c>
      <c r="R82" s="188">
        <f t="shared" si="31"/>
        <v>0</v>
      </c>
      <c r="S82" s="188">
        <f t="shared" si="31"/>
        <v>1350</v>
      </c>
      <c r="T82" s="189">
        <f t="shared" si="31"/>
        <v>0</v>
      </c>
    </row>
    <row r="83" spans="1:20" ht="14.25" thickBot="1" thickTop="1">
      <c r="A83" s="47"/>
      <c r="B83" s="48"/>
      <c r="C83" s="45"/>
      <c r="D83" s="49" t="s">
        <v>79</v>
      </c>
      <c r="E83" s="50" t="s">
        <v>82</v>
      </c>
      <c r="F83" s="50">
        <v>41</v>
      </c>
      <c r="G83" s="216">
        <v>0</v>
      </c>
      <c r="H83" s="222">
        <v>0</v>
      </c>
      <c r="I83" s="216"/>
      <c r="J83" s="222"/>
      <c r="K83" s="51">
        <v>0</v>
      </c>
      <c r="L83" s="816">
        <v>0</v>
      </c>
      <c r="M83" s="216">
        <v>0</v>
      </c>
      <c r="N83" s="222">
        <v>0</v>
      </c>
      <c r="O83" s="51">
        <v>0</v>
      </c>
      <c r="P83" s="816">
        <v>0</v>
      </c>
      <c r="Q83" s="206">
        <v>0</v>
      </c>
      <c r="R83" s="190">
        <v>0</v>
      </c>
      <c r="S83" s="190">
        <v>0</v>
      </c>
      <c r="T83" s="191">
        <v>0</v>
      </c>
    </row>
    <row r="84" spans="1:20" ht="14.25" thickBot="1" thickTop="1">
      <c r="A84" s="47"/>
      <c r="B84" s="48"/>
      <c r="C84" s="45"/>
      <c r="D84" s="49" t="s">
        <v>80</v>
      </c>
      <c r="E84" s="50" t="s">
        <v>348</v>
      </c>
      <c r="F84" s="50">
        <v>41</v>
      </c>
      <c r="G84" s="216">
        <v>200</v>
      </c>
      <c r="H84" s="222">
        <v>0</v>
      </c>
      <c r="I84" s="216"/>
      <c r="J84" s="222"/>
      <c r="K84" s="51">
        <v>1350</v>
      </c>
      <c r="L84" s="816">
        <v>0</v>
      </c>
      <c r="M84" s="216">
        <v>150</v>
      </c>
      <c r="N84" s="222">
        <v>0</v>
      </c>
      <c r="O84" s="51">
        <v>1350</v>
      </c>
      <c r="P84" s="816">
        <v>0</v>
      </c>
      <c r="Q84" s="206">
        <v>1350</v>
      </c>
      <c r="R84" s="190">
        <v>0</v>
      </c>
      <c r="S84" s="190">
        <v>1350</v>
      </c>
      <c r="T84" s="191">
        <v>0</v>
      </c>
    </row>
    <row r="85" spans="1:20" ht="14.25" thickBot="1" thickTop="1">
      <c r="A85" s="47"/>
      <c r="B85" s="52">
        <v>12</v>
      </c>
      <c r="C85" s="68" t="s">
        <v>101</v>
      </c>
      <c r="D85" s="69"/>
      <c r="E85" s="80"/>
      <c r="F85" s="80"/>
      <c r="G85" s="230">
        <f aca="true" t="shared" si="32" ref="G85:P85">G86</f>
        <v>3654</v>
      </c>
      <c r="H85" s="236">
        <f t="shared" si="32"/>
        <v>0</v>
      </c>
      <c r="I85" s="230"/>
      <c r="J85" s="236"/>
      <c r="K85" s="81">
        <f t="shared" si="32"/>
        <v>2300</v>
      </c>
      <c r="L85" s="819">
        <f t="shared" si="32"/>
        <v>0</v>
      </c>
      <c r="M85" s="230">
        <f t="shared" si="32"/>
        <v>3000</v>
      </c>
      <c r="N85" s="236">
        <f t="shared" si="32"/>
        <v>0</v>
      </c>
      <c r="O85" s="81">
        <f t="shared" si="32"/>
        <v>2300</v>
      </c>
      <c r="P85" s="819">
        <f t="shared" si="32"/>
        <v>0</v>
      </c>
      <c r="Q85" s="204">
        <f>Q86</f>
        <v>2300</v>
      </c>
      <c r="R85" s="204">
        <f>R86</f>
        <v>0</v>
      </c>
      <c r="S85" s="204">
        <f>S86</f>
        <v>2300</v>
      </c>
      <c r="T85" s="187">
        <f>T86</f>
        <v>0</v>
      </c>
    </row>
    <row r="86" spans="1:20" ht="14.25" thickBot="1" thickTop="1">
      <c r="A86" s="47"/>
      <c r="B86" s="343"/>
      <c r="C86" s="56" t="s">
        <v>289</v>
      </c>
      <c r="D86" s="58" t="s">
        <v>48</v>
      </c>
      <c r="E86" s="58"/>
      <c r="F86" s="58"/>
      <c r="G86" s="188">
        <f>G87+G88+G89+G90</f>
        <v>3654</v>
      </c>
      <c r="H86" s="201">
        <f>H87+H88+H89+H90</f>
        <v>0</v>
      </c>
      <c r="I86" s="188"/>
      <c r="J86" s="201"/>
      <c r="K86" s="59">
        <f>K87+K88+K89+K90</f>
        <v>2300</v>
      </c>
      <c r="L86" s="798">
        <f>L87+L88+L89+L90</f>
        <v>0</v>
      </c>
      <c r="M86" s="188">
        <f aca="true" t="shared" si="33" ref="G86:N86">M87+M88+M89+M90</f>
        <v>3000</v>
      </c>
      <c r="N86" s="201">
        <f t="shared" si="33"/>
        <v>0</v>
      </c>
      <c r="O86" s="59">
        <f aca="true" t="shared" si="34" ref="O86:T86">O87+O88+O89+O90</f>
        <v>2300</v>
      </c>
      <c r="P86" s="798">
        <f t="shared" si="34"/>
        <v>0</v>
      </c>
      <c r="Q86" s="205">
        <f t="shared" si="34"/>
        <v>2300</v>
      </c>
      <c r="R86" s="205">
        <f t="shared" si="34"/>
        <v>0</v>
      </c>
      <c r="S86" s="205">
        <f t="shared" si="34"/>
        <v>2300</v>
      </c>
      <c r="T86" s="189">
        <f t="shared" si="34"/>
        <v>0</v>
      </c>
    </row>
    <row r="87" spans="1:20" ht="14.25" thickBot="1" thickTop="1">
      <c r="A87" s="47"/>
      <c r="B87" s="48"/>
      <c r="C87" s="45"/>
      <c r="D87" s="49" t="s">
        <v>77</v>
      </c>
      <c r="E87" s="50" t="s">
        <v>30</v>
      </c>
      <c r="F87" s="50">
        <v>41</v>
      </c>
      <c r="G87" s="216">
        <v>2232</v>
      </c>
      <c r="H87" s="222">
        <v>0</v>
      </c>
      <c r="I87" s="216"/>
      <c r="J87" s="222"/>
      <c r="K87" s="91">
        <v>1650</v>
      </c>
      <c r="L87" s="800">
        <v>0</v>
      </c>
      <c r="M87" s="216">
        <v>1700</v>
      </c>
      <c r="N87" s="222">
        <v>0</v>
      </c>
      <c r="O87" s="91">
        <v>1650</v>
      </c>
      <c r="P87" s="800">
        <v>0</v>
      </c>
      <c r="Q87" s="207">
        <v>1650</v>
      </c>
      <c r="R87" s="192">
        <v>0</v>
      </c>
      <c r="S87" s="192">
        <v>1650</v>
      </c>
      <c r="T87" s="218">
        <v>0</v>
      </c>
    </row>
    <row r="88" spans="1:20" ht="14.25" thickBot="1" thickTop="1">
      <c r="A88" s="47"/>
      <c r="B88" s="48"/>
      <c r="C88" s="45"/>
      <c r="D88" s="49" t="s">
        <v>78</v>
      </c>
      <c r="E88" s="50" t="s">
        <v>81</v>
      </c>
      <c r="F88" s="50">
        <v>41</v>
      </c>
      <c r="G88" s="216">
        <v>760</v>
      </c>
      <c r="H88" s="222">
        <v>0</v>
      </c>
      <c r="I88" s="216"/>
      <c r="J88" s="222"/>
      <c r="K88" s="91">
        <v>450</v>
      </c>
      <c r="L88" s="800">
        <v>0</v>
      </c>
      <c r="M88" s="216">
        <v>600</v>
      </c>
      <c r="N88" s="222">
        <v>0</v>
      </c>
      <c r="O88" s="91">
        <v>450</v>
      </c>
      <c r="P88" s="800">
        <v>0</v>
      </c>
      <c r="Q88" s="207">
        <v>450</v>
      </c>
      <c r="R88" s="192">
        <v>0</v>
      </c>
      <c r="S88" s="192">
        <v>450</v>
      </c>
      <c r="T88" s="218">
        <v>0</v>
      </c>
    </row>
    <row r="89" spans="1:20" ht="14.25" thickBot="1" thickTop="1">
      <c r="A89" s="47"/>
      <c r="B89" s="48"/>
      <c r="C89" s="45"/>
      <c r="D89" s="49" t="s">
        <v>79</v>
      </c>
      <c r="E89" s="50" t="s">
        <v>82</v>
      </c>
      <c r="F89" s="50">
        <v>41</v>
      </c>
      <c r="G89" s="216">
        <v>662</v>
      </c>
      <c r="H89" s="222">
        <v>0</v>
      </c>
      <c r="I89" s="216"/>
      <c r="J89" s="222"/>
      <c r="K89" s="91">
        <v>200</v>
      </c>
      <c r="L89" s="800">
        <v>0</v>
      </c>
      <c r="M89" s="216">
        <v>700</v>
      </c>
      <c r="N89" s="222">
        <v>0</v>
      </c>
      <c r="O89" s="91">
        <v>200</v>
      </c>
      <c r="P89" s="800">
        <v>0</v>
      </c>
      <c r="Q89" s="207">
        <v>200</v>
      </c>
      <c r="R89" s="192">
        <v>0</v>
      </c>
      <c r="S89" s="192">
        <v>200</v>
      </c>
      <c r="T89" s="218">
        <v>0</v>
      </c>
    </row>
    <row r="90" spans="1:20" ht="14.25" thickBot="1" thickTop="1">
      <c r="A90" s="47"/>
      <c r="B90" s="48"/>
      <c r="C90" s="45"/>
      <c r="D90" s="49" t="s">
        <v>80</v>
      </c>
      <c r="E90" s="50" t="s">
        <v>191</v>
      </c>
      <c r="F90" s="50">
        <v>41</v>
      </c>
      <c r="G90" s="216">
        <v>0</v>
      </c>
      <c r="H90" s="222">
        <v>0</v>
      </c>
      <c r="I90" s="216"/>
      <c r="J90" s="222"/>
      <c r="K90" s="91">
        <v>0</v>
      </c>
      <c r="L90" s="800">
        <v>0</v>
      </c>
      <c r="M90" s="216">
        <v>0</v>
      </c>
      <c r="N90" s="222">
        <v>0</v>
      </c>
      <c r="O90" s="91">
        <v>0</v>
      </c>
      <c r="P90" s="800">
        <v>0</v>
      </c>
      <c r="Q90" s="207">
        <v>0</v>
      </c>
      <c r="R90" s="192">
        <v>0</v>
      </c>
      <c r="S90" s="192">
        <v>0</v>
      </c>
      <c r="T90" s="218">
        <v>0</v>
      </c>
    </row>
    <row r="91" spans="1:20" ht="14.25" thickBot="1" thickTop="1">
      <c r="A91" s="47"/>
      <c r="B91" s="52">
        <v>13</v>
      </c>
      <c r="C91" s="53" t="s">
        <v>49</v>
      </c>
      <c r="D91" s="54"/>
      <c r="E91" s="54"/>
      <c r="F91" s="54"/>
      <c r="G91" s="186">
        <f aca="true" t="shared" si="35" ref="G91:P91">G92</f>
        <v>27213</v>
      </c>
      <c r="H91" s="200">
        <f t="shared" si="35"/>
        <v>0</v>
      </c>
      <c r="I91" s="186"/>
      <c r="J91" s="200"/>
      <c r="K91" s="43">
        <f t="shared" si="35"/>
        <v>22000</v>
      </c>
      <c r="L91" s="797">
        <f t="shared" si="35"/>
        <v>0</v>
      </c>
      <c r="M91" s="186">
        <f t="shared" si="35"/>
        <v>20000</v>
      </c>
      <c r="N91" s="200">
        <f t="shared" si="35"/>
        <v>0</v>
      </c>
      <c r="O91" s="43">
        <f t="shared" si="35"/>
        <v>22000</v>
      </c>
      <c r="P91" s="797">
        <f t="shared" si="35"/>
        <v>0</v>
      </c>
      <c r="Q91" s="204">
        <f>Q92</f>
        <v>22000</v>
      </c>
      <c r="R91" s="204">
        <f>R92</f>
        <v>0</v>
      </c>
      <c r="S91" s="204">
        <f>S92</f>
        <v>22000</v>
      </c>
      <c r="T91" s="187">
        <f>T92</f>
        <v>0</v>
      </c>
    </row>
    <row r="92" spans="1:20" ht="14.25" thickBot="1" thickTop="1">
      <c r="A92" s="47"/>
      <c r="B92" s="55"/>
      <c r="C92" s="56" t="s">
        <v>50</v>
      </c>
      <c r="D92" s="58" t="s">
        <v>51</v>
      </c>
      <c r="E92" s="58"/>
      <c r="F92" s="58"/>
      <c r="G92" s="372">
        <f>G93+G94+G95</f>
        <v>27213</v>
      </c>
      <c r="H92" s="372">
        <f>H93+H94+H95</f>
        <v>0</v>
      </c>
      <c r="I92" s="372"/>
      <c r="J92" s="372"/>
      <c r="K92" s="372">
        <f>K93+K94+K95</f>
        <v>22000</v>
      </c>
      <c r="L92" s="372">
        <f>L93+L94+L95</f>
        <v>0</v>
      </c>
      <c r="M92" s="372">
        <f aca="true" t="shared" si="36" ref="H92:T92">M93+M94+M95</f>
        <v>20000</v>
      </c>
      <c r="N92" s="372">
        <f t="shared" si="36"/>
        <v>0</v>
      </c>
      <c r="O92" s="372">
        <f t="shared" si="36"/>
        <v>22000</v>
      </c>
      <c r="P92" s="372">
        <f t="shared" si="36"/>
        <v>0</v>
      </c>
      <c r="Q92" s="372">
        <f t="shared" si="36"/>
        <v>22000</v>
      </c>
      <c r="R92" s="372">
        <f t="shared" si="36"/>
        <v>0</v>
      </c>
      <c r="S92" s="372">
        <f t="shared" si="36"/>
        <v>22000</v>
      </c>
      <c r="T92" s="372">
        <f t="shared" si="36"/>
        <v>0</v>
      </c>
    </row>
    <row r="93" spans="1:20" ht="14.25" thickBot="1" thickTop="1">
      <c r="A93" s="47"/>
      <c r="B93" s="48"/>
      <c r="C93" s="45"/>
      <c r="D93" s="49" t="s">
        <v>77</v>
      </c>
      <c r="E93" s="50" t="s">
        <v>30</v>
      </c>
      <c r="F93" s="50">
        <v>41</v>
      </c>
      <c r="G93" s="216">
        <v>1000</v>
      </c>
      <c r="H93" s="222">
        <v>0</v>
      </c>
      <c r="I93" s="216"/>
      <c r="J93" s="222"/>
      <c r="K93" s="91">
        <v>1000</v>
      </c>
      <c r="L93" s="816">
        <v>0</v>
      </c>
      <c r="M93" s="216">
        <v>1000</v>
      </c>
      <c r="N93" s="222">
        <v>0</v>
      </c>
      <c r="O93" s="91">
        <v>1000</v>
      </c>
      <c r="P93" s="816">
        <v>0</v>
      </c>
      <c r="Q93" s="206">
        <v>1000</v>
      </c>
      <c r="R93" s="190">
        <v>0</v>
      </c>
      <c r="S93" s="190">
        <v>1000</v>
      </c>
      <c r="T93" s="191">
        <v>0</v>
      </c>
    </row>
    <row r="94" spans="1:20" ht="14.25" thickBot="1" thickTop="1">
      <c r="A94" s="47"/>
      <c r="B94" s="48"/>
      <c r="C94" s="45"/>
      <c r="D94" s="49" t="s">
        <v>78</v>
      </c>
      <c r="E94" s="50" t="s">
        <v>81</v>
      </c>
      <c r="F94" s="50">
        <v>41</v>
      </c>
      <c r="G94" s="216">
        <v>350</v>
      </c>
      <c r="H94" s="222">
        <v>0</v>
      </c>
      <c r="I94" s="216"/>
      <c r="J94" s="222"/>
      <c r="K94" s="91">
        <v>350</v>
      </c>
      <c r="L94" s="816">
        <v>0</v>
      </c>
      <c r="M94" s="216">
        <v>350</v>
      </c>
      <c r="N94" s="222">
        <v>0</v>
      </c>
      <c r="O94" s="91">
        <v>350</v>
      </c>
      <c r="P94" s="816">
        <v>0</v>
      </c>
      <c r="Q94" s="206">
        <v>350</v>
      </c>
      <c r="R94" s="190">
        <v>0</v>
      </c>
      <c r="S94" s="190">
        <v>350</v>
      </c>
      <c r="T94" s="191">
        <v>0</v>
      </c>
    </row>
    <row r="95" spans="1:20" ht="14.25" thickBot="1" thickTop="1">
      <c r="A95" s="47"/>
      <c r="B95" s="48"/>
      <c r="C95" s="45"/>
      <c r="D95" s="49" t="s">
        <v>79</v>
      </c>
      <c r="E95" s="50" t="s">
        <v>82</v>
      </c>
      <c r="F95" s="50">
        <v>41</v>
      </c>
      <c r="G95" s="216">
        <v>25863</v>
      </c>
      <c r="H95" s="222">
        <v>0</v>
      </c>
      <c r="I95" s="216"/>
      <c r="J95" s="222"/>
      <c r="K95" s="91">
        <v>20650</v>
      </c>
      <c r="L95" s="816">
        <v>0</v>
      </c>
      <c r="M95" s="216">
        <v>18650</v>
      </c>
      <c r="N95" s="222">
        <v>0</v>
      </c>
      <c r="O95" s="91">
        <v>20650</v>
      </c>
      <c r="P95" s="816">
        <v>0</v>
      </c>
      <c r="Q95" s="206">
        <v>20650</v>
      </c>
      <c r="R95" s="190">
        <v>0</v>
      </c>
      <c r="S95" s="190">
        <v>20650</v>
      </c>
      <c r="T95" s="191">
        <v>0</v>
      </c>
    </row>
    <row r="96" spans="1:20" ht="14.25" thickBot="1" thickTop="1">
      <c r="A96" s="250"/>
      <c r="B96" s="344">
        <v>16</v>
      </c>
      <c r="C96" s="351" t="s">
        <v>176</v>
      </c>
      <c r="D96" s="305"/>
      <c r="E96" s="305"/>
      <c r="F96" s="305"/>
      <c r="G96" s="323">
        <f aca="true" t="shared" si="37" ref="G96:P97">G97</f>
        <v>1204</v>
      </c>
      <c r="H96" s="809">
        <f t="shared" si="37"/>
        <v>0</v>
      </c>
      <c r="I96" s="323"/>
      <c r="J96" s="809"/>
      <c r="K96" s="1091">
        <f t="shared" si="37"/>
        <v>2500</v>
      </c>
      <c r="L96" s="817">
        <f t="shared" si="37"/>
        <v>0</v>
      </c>
      <c r="M96" s="323">
        <f t="shared" si="37"/>
        <v>7500</v>
      </c>
      <c r="N96" s="809">
        <f t="shared" si="37"/>
        <v>0</v>
      </c>
      <c r="O96" s="1091">
        <f t="shared" si="37"/>
        <v>2500</v>
      </c>
      <c r="P96" s="817">
        <f t="shared" si="37"/>
        <v>0</v>
      </c>
      <c r="Q96" s="306">
        <f aca="true" t="shared" si="38" ref="Q96:T97">Q97</f>
        <v>2500</v>
      </c>
      <c r="R96" s="306">
        <f t="shared" si="38"/>
        <v>0</v>
      </c>
      <c r="S96" s="306">
        <f t="shared" si="38"/>
        <v>2500</v>
      </c>
      <c r="T96" s="308">
        <f t="shared" si="38"/>
        <v>0</v>
      </c>
    </row>
    <row r="97" spans="1:20" ht="14.25" thickBot="1" thickTop="1">
      <c r="A97" s="250"/>
      <c r="B97" s="55"/>
      <c r="C97" s="56" t="s">
        <v>182</v>
      </c>
      <c r="D97" s="58"/>
      <c r="E97" s="58" t="s">
        <v>183</v>
      </c>
      <c r="F97" s="58"/>
      <c r="G97" s="188">
        <f t="shared" si="37"/>
        <v>1204</v>
      </c>
      <c r="H97" s="201">
        <f t="shared" si="37"/>
        <v>0</v>
      </c>
      <c r="I97" s="188"/>
      <c r="J97" s="201"/>
      <c r="K97" s="59">
        <f t="shared" si="37"/>
        <v>2500</v>
      </c>
      <c r="L97" s="798">
        <f t="shared" si="37"/>
        <v>0</v>
      </c>
      <c r="M97" s="188">
        <f t="shared" si="37"/>
        <v>7500</v>
      </c>
      <c r="N97" s="201">
        <f t="shared" si="37"/>
        <v>0</v>
      </c>
      <c r="O97" s="59">
        <f t="shared" si="37"/>
        <v>2500</v>
      </c>
      <c r="P97" s="798">
        <f t="shared" si="37"/>
        <v>0</v>
      </c>
      <c r="Q97" s="205">
        <f t="shared" si="38"/>
        <v>2500</v>
      </c>
      <c r="R97" s="205">
        <f t="shared" si="38"/>
        <v>0</v>
      </c>
      <c r="S97" s="205">
        <f t="shared" si="38"/>
        <v>2500</v>
      </c>
      <c r="T97" s="189">
        <f t="shared" si="38"/>
        <v>0</v>
      </c>
    </row>
    <row r="98" spans="1:20" ht="14.25" thickBot="1" thickTop="1">
      <c r="A98" s="250"/>
      <c r="B98" s="48"/>
      <c r="C98" s="45"/>
      <c r="D98" s="49" t="s">
        <v>79</v>
      </c>
      <c r="E98" s="50" t="s">
        <v>82</v>
      </c>
      <c r="F98" s="50">
        <v>41</v>
      </c>
      <c r="G98" s="216">
        <v>1204</v>
      </c>
      <c r="H98" s="222">
        <v>0</v>
      </c>
      <c r="I98" s="216"/>
      <c r="J98" s="222"/>
      <c r="K98" s="51">
        <v>2500</v>
      </c>
      <c r="L98" s="816">
        <v>0</v>
      </c>
      <c r="M98" s="216">
        <v>7500</v>
      </c>
      <c r="N98" s="222">
        <v>0</v>
      </c>
      <c r="O98" s="51">
        <v>2500</v>
      </c>
      <c r="P98" s="816">
        <v>0</v>
      </c>
      <c r="Q98" s="206">
        <v>2500</v>
      </c>
      <c r="R98" s="190">
        <v>0</v>
      </c>
      <c r="S98" s="190">
        <v>2500</v>
      </c>
      <c r="T98" s="191">
        <v>0</v>
      </c>
    </row>
    <row r="99" spans="1:20" ht="14.25" thickBot="1" thickTop="1">
      <c r="A99" s="250"/>
      <c r="B99" s="309">
        <v>17</v>
      </c>
      <c r="C99" s="310" t="s">
        <v>189</v>
      </c>
      <c r="D99" s="311"/>
      <c r="E99" s="311"/>
      <c r="F99" s="311"/>
      <c r="G99" s="324">
        <f aca="true" t="shared" si="39" ref="G99:P99">G100</f>
        <v>638</v>
      </c>
      <c r="H99" s="812">
        <f t="shared" si="39"/>
        <v>0</v>
      </c>
      <c r="I99" s="324"/>
      <c r="J99" s="812"/>
      <c r="K99" s="313">
        <f t="shared" si="39"/>
        <v>852</v>
      </c>
      <c r="L99" s="822">
        <f t="shared" si="39"/>
        <v>0</v>
      </c>
      <c r="M99" s="324">
        <f t="shared" si="39"/>
        <v>735</v>
      </c>
      <c r="N99" s="812">
        <f t="shared" si="39"/>
        <v>0</v>
      </c>
      <c r="O99" s="313">
        <f t="shared" si="39"/>
        <v>852</v>
      </c>
      <c r="P99" s="822">
        <f t="shared" si="39"/>
        <v>0</v>
      </c>
      <c r="Q99" s="312">
        <f aca="true" t="shared" si="40" ref="Q99:T100">Q100</f>
        <v>852</v>
      </c>
      <c r="R99" s="312">
        <f t="shared" si="40"/>
        <v>0</v>
      </c>
      <c r="S99" s="314">
        <f t="shared" si="40"/>
        <v>852</v>
      </c>
      <c r="T99" s="656">
        <f t="shared" si="40"/>
        <v>0</v>
      </c>
    </row>
    <row r="100" spans="1:20" ht="14.25" thickBot="1" thickTop="1">
      <c r="A100" s="250"/>
      <c r="B100" s="55"/>
      <c r="C100" s="56" t="s">
        <v>290</v>
      </c>
      <c r="D100" s="57" t="s">
        <v>190</v>
      </c>
      <c r="E100" s="58"/>
      <c r="F100" s="58">
        <f>F101</f>
        <v>41</v>
      </c>
      <c r="G100" s="325">
        <f aca="true" t="shared" si="41" ref="G100:P100">G101</f>
        <v>638</v>
      </c>
      <c r="H100" s="813">
        <f t="shared" si="41"/>
        <v>0</v>
      </c>
      <c r="I100" s="325"/>
      <c r="J100" s="813"/>
      <c r="K100" s="58">
        <f t="shared" si="41"/>
        <v>852</v>
      </c>
      <c r="L100" s="823">
        <f t="shared" si="41"/>
        <v>0</v>
      </c>
      <c r="M100" s="325">
        <f t="shared" si="41"/>
        <v>735</v>
      </c>
      <c r="N100" s="813">
        <f t="shared" si="41"/>
        <v>0</v>
      </c>
      <c r="O100" s="58">
        <f t="shared" si="41"/>
        <v>852</v>
      </c>
      <c r="P100" s="823">
        <f t="shared" si="41"/>
        <v>0</v>
      </c>
      <c r="Q100" s="241">
        <f t="shared" si="40"/>
        <v>852</v>
      </c>
      <c r="R100" s="241">
        <f t="shared" si="40"/>
        <v>0</v>
      </c>
      <c r="S100" s="241">
        <f t="shared" si="40"/>
        <v>852</v>
      </c>
      <c r="T100" s="233">
        <f t="shared" si="40"/>
        <v>0</v>
      </c>
    </row>
    <row r="101" spans="1:20" ht="14.25" thickBot="1" thickTop="1">
      <c r="A101" s="250"/>
      <c r="B101" s="48"/>
      <c r="C101" s="45"/>
      <c r="D101" s="49" t="s">
        <v>80</v>
      </c>
      <c r="E101" s="50" t="s">
        <v>112</v>
      </c>
      <c r="F101" s="50">
        <v>41</v>
      </c>
      <c r="G101" s="216">
        <v>638</v>
      </c>
      <c r="H101" s="222">
        <v>0</v>
      </c>
      <c r="I101" s="216"/>
      <c r="J101" s="222"/>
      <c r="K101" s="51">
        <v>852</v>
      </c>
      <c r="L101" s="816">
        <v>0</v>
      </c>
      <c r="M101" s="216">
        <v>735</v>
      </c>
      <c r="N101" s="222">
        <v>0</v>
      </c>
      <c r="O101" s="51">
        <v>852</v>
      </c>
      <c r="P101" s="816">
        <v>0</v>
      </c>
      <c r="Q101" s="206">
        <v>852</v>
      </c>
      <c r="R101" s="190">
        <v>0</v>
      </c>
      <c r="S101" s="190">
        <v>852</v>
      </c>
      <c r="T101" s="191">
        <v>0</v>
      </c>
    </row>
    <row r="102" spans="1:20" ht="14.25" thickBot="1" thickTop="1">
      <c r="A102" s="250"/>
      <c r="B102" s="352">
        <v>19</v>
      </c>
      <c r="C102" s="353" t="s">
        <v>232</v>
      </c>
      <c r="D102" s="354"/>
      <c r="E102" s="354"/>
      <c r="F102" s="315"/>
      <c r="G102" s="326">
        <f aca="true" t="shared" si="42" ref="G102:P102">G103</f>
        <v>1541</v>
      </c>
      <c r="H102" s="814">
        <f t="shared" si="42"/>
        <v>0</v>
      </c>
      <c r="I102" s="326"/>
      <c r="J102" s="814"/>
      <c r="K102" s="317">
        <f t="shared" si="42"/>
        <v>3000</v>
      </c>
      <c r="L102" s="824">
        <f t="shared" si="42"/>
        <v>0</v>
      </c>
      <c r="M102" s="326">
        <f t="shared" si="42"/>
        <v>3500</v>
      </c>
      <c r="N102" s="814">
        <f t="shared" si="42"/>
        <v>0</v>
      </c>
      <c r="O102" s="317">
        <f t="shared" si="42"/>
        <v>3000</v>
      </c>
      <c r="P102" s="824">
        <f t="shared" si="42"/>
        <v>0</v>
      </c>
      <c r="Q102" s="316">
        <f aca="true" t="shared" si="43" ref="Q102:T103">Q103</f>
        <v>3000</v>
      </c>
      <c r="R102" s="316">
        <f t="shared" si="43"/>
        <v>0</v>
      </c>
      <c r="S102" s="316">
        <f t="shared" si="43"/>
        <v>3000</v>
      </c>
      <c r="T102" s="318">
        <f t="shared" si="43"/>
        <v>0</v>
      </c>
    </row>
    <row r="103" spans="1:20" ht="14.25" thickBot="1" thickTop="1">
      <c r="A103" s="250"/>
      <c r="B103" s="355"/>
      <c r="C103" s="356" t="s">
        <v>37</v>
      </c>
      <c r="D103" s="357" t="s">
        <v>233</v>
      </c>
      <c r="E103" s="357"/>
      <c r="F103" s="268"/>
      <c r="G103" s="327">
        <f aca="true" t="shared" si="44" ref="G103:P103">G104</f>
        <v>1541</v>
      </c>
      <c r="H103" s="815">
        <f t="shared" si="44"/>
        <v>0</v>
      </c>
      <c r="I103" s="327"/>
      <c r="J103" s="815"/>
      <c r="K103" s="243">
        <f t="shared" si="44"/>
        <v>3000</v>
      </c>
      <c r="L103" s="825">
        <f t="shared" si="44"/>
        <v>0</v>
      </c>
      <c r="M103" s="327">
        <f t="shared" si="44"/>
        <v>3500</v>
      </c>
      <c r="N103" s="815">
        <f t="shared" si="44"/>
        <v>0</v>
      </c>
      <c r="O103" s="243">
        <f t="shared" si="44"/>
        <v>3000</v>
      </c>
      <c r="P103" s="825">
        <f t="shared" si="44"/>
        <v>0</v>
      </c>
      <c r="Q103" s="242">
        <f t="shared" si="43"/>
        <v>3000</v>
      </c>
      <c r="R103" s="242">
        <f t="shared" si="43"/>
        <v>0</v>
      </c>
      <c r="S103" s="242">
        <f t="shared" si="43"/>
        <v>3000</v>
      </c>
      <c r="T103" s="234">
        <f t="shared" si="43"/>
        <v>0</v>
      </c>
    </row>
    <row r="104" spans="1:20" ht="14.25" thickBot="1" thickTop="1">
      <c r="A104" s="250"/>
      <c r="B104" s="251"/>
      <c r="C104" s="349"/>
      <c r="D104" s="252" t="s">
        <v>79</v>
      </c>
      <c r="E104" s="125" t="s">
        <v>82</v>
      </c>
      <c r="F104" s="125">
        <v>41</v>
      </c>
      <c r="G104" s="192">
        <v>1541</v>
      </c>
      <c r="H104" s="223">
        <v>0</v>
      </c>
      <c r="I104" s="192"/>
      <c r="J104" s="223"/>
      <c r="K104" s="91">
        <v>3000</v>
      </c>
      <c r="L104" s="800">
        <v>0</v>
      </c>
      <c r="M104" s="192">
        <v>3500</v>
      </c>
      <c r="N104" s="223">
        <v>0</v>
      </c>
      <c r="O104" s="91">
        <v>3000</v>
      </c>
      <c r="P104" s="800">
        <v>0</v>
      </c>
      <c r="Q104" s="292">
        <v>3000</v>
      </c>
      <c r="R104" s="293">
        <v>0</v>
      </c>
      <c r="S104" s="293">
        <v>3000</v>
      </c>
      <c r="T104" s="652">
        <v>0</v>
      </c>
    </row>
    <row r="105" spans="1:20" ht="14.25" thickBot="1" thickTop="1">
      <c r="A105" s="250"/>
      <c r="B105" s="344">
        <v>20</v>
      </c>
      <c r="C105" s="351" t="s">
        <v>295</v>
      </c>
      <c r="D105" s="305"/>
      <c r="E105" s="305"/>
      <c r="F105" s="305"/>
      <c r="G105" s="323">
        <f aca="true" t="shared" si="45" ref="G105:P105">G106</f>
        <v>114</v>
      </c>
      <c r="H105" s="809">
        <f t="shared" si="45"/>
        <v>0</v>
      </c>
      <c r="I105" s="323"/>
      <c r="J105" s="809"/>
      <c r="K105" s="307">
        <f t="shared" si="45"/>
        <v>35</v>
      </c>
      <c r="L105" s="817">
        <f t="shared" si="45"/>
        <v>0</v>
      </c>
      <c r="M105" s="323">
        <f t="shared" si="45"/>
        <v>35</v>
      </c>
      <c r="N105" s="809">
        <f t="shared" si="45"/>
        <v>0</v>
      </c>
      <c r="O105" s="307">
        <f t="shared" si="45"/>
        <v>35</v>
      </c>
      <c r="P105" s="817">
        <f t="shared" si="45"/>
        <v>0</v>
      </c>
      <c r="Q105" s="204">
        <f>Q106</f>
        <v>35</v>
      </c>
      <c r="R105" s="204">
        <f>R106</f>
        <v>0</v>
      </c>
      <c r="S105" s="204">
        <f>S106</f>
        <v>35</v>
      </c>
      <c r="T105" s="187">
        <f>T106</f>
        <v>0</v>
      </c>
    </row>
    <row r="106" spans="1:20" ht="14.25" thickBot="1" thickTop="1">
      <c r="A106" s="250"/>
      <c r="B106" s="55"/>
      <c r="C106" s="56" t="s">
        <v>234</v>
      </c>
      <c r="D106" s="58"/>
      <c r="E106" s="58" t="s">
        <v>295</v>
      </c>
      <c r="F106" s="58"/>
      <c r="G106" s="205">
        <f>G107+G108+G109</f>
        <v>114</v>
      </c>
      <c r="H106" s="273">
        <f>H107+H108+H109</f>
        <v>0</v>
      </c>
      <c r="I106" s="205"/>
      <c r="J106" s="273"/>
      <c r="K106" s="59">
        <f>K107+K108+K109</f>
        <v>35</v>
      </c>
      <c r="L106" s="205">
        <f>L107+L108+L109</f>
        <v>0</v>
      </c>
      <c r="M106" s="188">
        <f aca="true" t="shared" si="46" ref="G106:N106">M107+M108+M109</f>
        <v>35</v>
      </c>
      <c r="N106" s="201">
        <f t="shared" si="46"/>
        <v>0</v>
      </c>
      <c r="O106" s="59">
        <f aca="true" t="shared" si="47" ref="O106:T106">O107+O108+O109</f>
        <v>35</v>
      </c>
      <c r="P106" s="205">
        <f t="shared" si="47"/>
        <v>0</v>
      </c>
      <c r="Q106" s="205">
        <f t="shared" si="47"/>
        <v>35</v>
      </c>
      <c r="R106" s="205">
        <f t="shared" si="47"/>
        <v>0</v>
      </c>
      <c r="S106" s="205">
        <f t="shared" si="47"/>
        <v>35</v>
      </c>
      <c r="T106" s="189">
        <f t="shared" si="47"/>
        <v>0</v>
      </c>
    </row>
    <row r="107" spans="1:20" ht="14.25" thickBot="1" thickTop="1">
      <c r="A107" s="250"/>
      <c r="B107" s="48"/>
      <c r="C107" s="45"/>
      <c r="D107" s="49" t="s">
        <v>77</v>
      </c>
      <c r="E107" s="50" t="s">
        <v>30</v>
      </c>
      <c r="F107" s="50">
        <v>111</v>
      </c>
      <c r="G107" s="216">
        <v>70</v>
      </c>
      <c r="H107" s="222">
        <v>0</v>
      </c>
      <c r="I107" s="216"/>
      <c r="J107" s="222"/>
      <c r="K107" s="51">
        <v>25</v>
      </c>
      <c r="L107" s="816">
        <v>0</v>
      </c>
      <c r="M107" s="216">
        <v>25</v>
      </c>
      <c r="N107" s="222">
        <v>0</v>
      </c>
      <c r="O107" s="51">
        <v>25</v>
      </c>
      <c r="P107" s="816">
        <v>0</v>
      </c>
      <c r="Q107" s="206">
        <v>25</v>
      </c>
      <c r="R107" s="190">
        <v>0</v>
      </c>
      <c r="S107" s="190">
        <v>25</v>
      </c>
      <c r="T107" s="191">
        <v>0</v>
      </c>
    </row>
    <row r="108" spans="1:20" ht="14.25" thickBot="1" thickTop="1">
      <c r="A108" s="250"/>
      <c r="B108" s="48"/>
      <c r="C108" s="45"/>
      <c r="D108" s="49" t="s">
        <v>78</v>
      </c>
      <c r="E108" s="50" t="s">
        <v>81</v>
      </c>
      <c r="F108" s="50">
        <v>111</v>
      </c>
      <c r="G108" s="216">
        <v>24</v>
      </c>
      <c r="H108" s="222">
        <v>0</v>
      </c>
      <c r="I108" s="216"/>
      <c r="J108" s="222"/>
      <c r="K108" s="51">
        <v>9</v>
      </c>
      <c r="L108" s="816">
        <v>0</v>
      </c>
      <c r="M108" s="216">
        <v>9</v>
      </c>
      <c r="N108" s="222">
        <v>0</v>
      </c>
      <c r="O108" s="51">
        <v>9</v>
      </c>
      <c r="P108" s="816">
        <v>0</v>
      </c>
      <c r="Q108" s="206">
        <v>9</v>
      </c>
      <c r="R108" s="190">
        <v>0</v>
      </c>
      <c r="S108" s="190">
        <v>9</v>
      </c>
      <c r="T108" s="191">
        <v>0</v>
      </c>
    </row>
    <row r="109" spans="1:20" ht="14.25" thickBot="1" thickTop="1">
      <c r="A109" s="250"/>
      <c r="B109" s="48"/>
      <c r="C109" s="45"/>
      <c r="D109" s="49" t="s">
        <v>79</v>
      </c>
      <c r="E109" s="50" t="s">
        <v>82</v>
      </c>
      <c r="F109" s="50">
        <v>111</v>
      </c>
      <c r="G109" s="216">
        <v>20</v>
      </c>
      <c r="H109" s="222">
        <v>0</v>
      </c>
      <c r="I109" s="216"/>
      <c r="J109" s="222"/>
      <c r="K109" s="51">
        <v>1</v>
      </c>
      <c r="L109" s="816">
        <v>0</v>
      </c>
      <c r="M109" s="216">
        <v>1</v>
      </c>
      <c r="N109" s="222">
        <v>0</v>
      </c>
      <c r="O109" s="51">
        <v>1</v>
      </c>
      <c r="P109" s="816">
        <v>0</v>
      </c>
      <c r="Q109" s="206">
        <v>1</v>
      </c>
      <c r="R109" s="190">
        <v>0</v>
      </c>
      <c r="S109" s="190">
        <v>1</v>
      </c>
      <c r="T109" s="191">
        <v>0</v>
      </c>
    </row>
    <row r="110" spans="1:20" ht="14.25" thickBot="1" thickTop="1">
      <c r="A110" s="250"/>
      <c r="B110" s="52">
        <v>21</v>
      </c>
      <c r="C110" s="53" t="s">
        <v>282</v>
      </c>
      <c r="D110" s="54"/>
      <c r="E110" s="54"/>
      <c r="F110" s="54"/>
      <c r="G110" s="186">
        <f aca="true" t="shared" si="48" ref="G110:P110">G111</f>
        <v>0</v>
      </c>
      <c r="H110" s="200">
        <f t="shared" si="48"/>
        <v>0</v>
      </c>
      <c r="I110" s="186"/>
      <c r="J110" s="200"/>
      <c r="K110" s="43">
        <f t="shared" si="48"/>
        <v>0</v>
      </c>
      <c r="L110" s="797">
        <f t="shared" si="48"/>
        <v>0</v>
      </c>
      <c r="M110" s="186">
        <f t="shared" si="48"/>
        <v>0</v>
      </c>
      <c r="N110" s="200">
        <f t="shared" si="48"/>
        <v>0</v>
      </c>
      <c r="O110" s="43">
        <f t="shared" si="48"/>
        <v>0</v>
      </c>
      <c r="P110" s="797">
        <f t="shared" si="48"/>
        <v>0</v>
      </c>
      <c r="Q110" s="204">
        <f aca="true" t="shared" si="49" ref="Q110:T111">Q111</f>
        <v>0</v>
      </c>
      <c r="R110" s="204">
        <f t="shared" si="49"/>
        <v>0</v>
      </c>
      <c r="S110" s="204">
        <f t="shared" si="49"/>
        <v>0</v>
      </c>
      <c r="T110" s="187">
        <f t="shared" si="49"/>
        <v>0</v>
      </c>
    </row>
    <row r="111" spans="1:20" ht="14.25" thickBot="1" thickTop="1">
      <c r="A111" s="250"/>
      <c r="B111" s="55"/>
      <c r="C111" s="56" t="s">
        <v>41</v>
      </c>
      <c r="D111" s="58" t="s">
        <v>291</v>
      </c>
      <c r="E111" s="58"/>
      <c r="F111" s="58"/>
      <c r="G111" s="188">
        <f>G112+G113+G114</f>
        <v>0</v>
      </c>
      <c r="H111" s="201">
        <f>H112+H113+H114</f>
        <v>0</v>
      </c>
      <c r="I111" s="188"/>
      <c r="J111" s="201"/>
      <c r="K111" s="59">
        <f>K112+K113+K114</f>
        <v>0</v>
      </c>
      <c r="L111" s="798">
        <f>L112+L113+L114</f>
        <v>0</v>
      </c>
      <c r="M111" s="188">
        <f aca="true" t="shared" si="50" ref="G111:N111">M112+M113+M114</f>
        <v>0</v>
      </c>
      <c r="N111" s="201">
        <f t="shared" si="50"/>
        <v>0</v>
      </c>
      <c r="O111" s="59">
        <f>O112+O113+O114</f>
        <v>0</v>
      </c>
      <c r="P111" s="798">
        <f>P112+P113+P114</f>
        <v>0</v>
      </c>
      <c r="Q111" s="662">
        <f t="shared" si="49"/>
        <v>0</v>
      </c>
      <c r="R111" s="662">
        <f t="shared" si="49"/>
        <v>0</v>
      </c>
      <c r="S111" s="662">
        <f t="shared" si="49"/>
        <v>0</v>
      </c>
      <c r="T111" s="663">
        <f t="shared" si="49"/>
        <v>0</v>
      </c>
    </row>
    <row r="112" spans="1:20" ht="14.25" thickBot="1" thickTop="1">
      <c r="A112" s="250"/>
      <c r="B112" s="48"/>
      <c r="C112" s="45"/>
      <c r="D112" s="49" t="s">
        <v>257</v>
      </c>
      <c r="E112" s="50" t="s">
        <v>283</v>
      </c>
      <c r="F112" s="180" t="s">
        <v>240</v>
      </c>
      <c r="G112" s="216">
        <v>0</v>
      </c>
      <c r="H112" s="222">
        <v>0</v>
      </c>
      <c r="I112" s="216"/>
      <c r="J112" s="222"/>
      <c r="K112" s="148">
        <v>0</v>
      </c>
      <c r="L112" s="799">
        <v>0</v>
      </c>
      <c r="M112" s="190">
        <v>0</v>
      </c>
      <c r="N112" s="202">
        <v>0</v>
      </c>
      <c r="O112" s="148">
        <v>0</v>
      </c>
      <c r="P112" s="799">
        <v>0</v>
      </c>
      <c r="Q112" s="664">
        <v>0</v>
      </c>
      <c r="R112" s="190">
        <v>0</v>
      </c>
      <c r="S112" s="190">
        <v>0</v>
      </c>
      <c r="T112" s="191">
        <v>0</v>
      </c>
    </row>
    <row r="113" spans="1:20" ht="14.25" thickBot="1" thickTop="1">
      <c r="A113" s="250"/>
      <c r="B113" s="48"/>
      <c r="C113" s="45"/>
      <c r="D113" s="49"/>
      <c r="E113" s="50" t="s">
        <v>283</v>
      </c>
      <c r="F113" s="180" t="s">
        <v>241</v>
      </c>
      <c r="G113" s="216">
        <v>0</v>
      </c>
      <c r="H113" s="222">
        <v>0</v>
      </c>
      <c r="I113" s="216"/>
      <c r="J113" s="222"/>
      <c r="K113" s="148">
        <v>0</v>
      </c>
      <c r="L113" s="799">
        <v>0</v>
      </c>
      <c r="M113" s="190">
        <v>0</v>
      </c>
      <c r="N113" s="202">
        <v>0</v>
      </c>
      <c r="O113" s="148">
        <v>0</v>
      </c>
      <c r="P113" s="799">
        <v>0</v>
      </c>
      <c r="Q113" s="664">
        <v>0</v>
      </c>
      <c r="R113" s="190">
        <v>0</v>
      </c>
      <c r="S113" s="190">
        <v>0</v>
      </c>
      <c r="T113" s="191">
        <v>0</v>
      </c>
    </row>
    <row r="114" spans="1:20" ht="14.25" thickBot="1" thickTop="1">
      <c r="A114" s="250"/>
      <c r="B114" s="48"/>
      <c r="C114" s="45"/>
      <c r="D114" s="49"/>
      <c r="E114" s="50" t="s">
        <v>284</v>
      </c>
      <c r="F114" s="180">
        <v>46</v>
      </c>
      <c r="G114" s="216">
        <v>0</v>
      </c>
      <c r="H114" s="222">
        <v>0</v>
      </c>
      <c r="I114" s="216"/>
      <c r="J114" s="222"/>
      <c r="K114" s="148">
        <v>0</v>
      </c>
      <c r="L114" s="799">
        <v>0</v>
      </c>
      <c r="M114" s="190">
        <v>0</v>
      </c>
      <c r="N114" s="202">
        <v>0</v>
      </c>
      <c r="O114" s="148">
        <v>0</v>
      </c>
      <c r="P114" s="799">
        <v>0</v>
      </c>
      <c r="Q114" s="664">
        <v>0</v>
      </c>
      <c r="R114" s="190">
        <v>0</v>
      </c>
      <c r="S114" s="190">
        <v>0</v>
      </c>
      <c r="T114" s="191">
        <v>0</v>
      </c>
    </row>
    <row r="115" spans="1:20" ht="14.25" thickBot="1" thickTop="1">
      <c r="A115" s="250"/>
      <c r="B115" s="52">
        <v>22</v>
      </c>
      <c r="C115" s="53" t="s">
        <v>285</v>
      </c>
      <c r="D115" s="54"/>
      <c r="E115" s="54"/>
      <c r="F115" s="54"/>
      <c r="G115" s="186">
        <f aca="true" t="shared" si="51" ref="G115:T115">G116</f>
        <v>0</v>
      </c>
      <c r="H115" s="200">
        <f t="shared" si="51"/>
        <v>361738</v>
      </c>
      <c r="I115" s="186"/>
      <c r="J115" s="200"/>
      <c r="K115" s="43">
        <f t="shared" si="51"/>
        <v>100000</v>
      </c>
      <c r="L115" s="797">
        <f t="shared" si="51"/>
        <v>0</v>
      </c>
      <c r="M115" s="186">
        <f t="shared" si="51"/>
        <v>0</v>
      </c>
      <c r="N115" s="200">
        <f t="shared" si="51"/>
        <v>964000</v>
      </c>
      <c r="O115" s="43">
        <f t="shared" si="51"/>
        <v>100000</v>
      </c>
      <c r="P115" s="797">
        <f t="shared" si="51"/>
        <v>0</v>
      </c>
      <c r="Q115" s="185">
        <f t="shared" si="51"/>
        <v>0</v>
      </c>
      <c r="R115" s="186">
        <f t="shared" si="51"/>
        <v>0</v>
      </c>
      <c r="S115" s="186">
        <f t="shared" si="51"/>
        <v>0</v>
      </c>
      <c r="T115" s="187">
        <f t="shared" si="51"/>
        <v>0</v>
      </c>
    </row>
    <row r="116" spans="1:20" ht="14.25" thickBot="1" thickTop="1">
      <c r="A116" s="250"/>
      <c r="B116" s="343"/>
      <c r="C116" s="56" t="s">
        <v>276</v>
      </c>
      <c r="D116" s="58" t="s">
        <v>286</v>
      </c>
      <c r="E116" s="58"/>
      <c r="F116" s="58"/>
      <c r="G116" s="205">
        <f>G120+G118+G119+G117</f>
        <v>0</v>
      </c>
      <c r="H116" s="205">
        <f>H120+H118+H119+H117</f>
        <v>361738</v>
      </c>
      <c r="I116" s="205"/>
      <c r="J116" s="205"/>
      <c r="K116" s="1094">
        <f>K120+K118+K119+K117</f>
        <v>100000</v>
      </c>
      <c r="L116" s="59">
        <f>L120+L118+L119+L117</f>
        <v>0</v>
      </c>
      <c r="M116" s="205">
        <f aca="true" t="shared" si="52" ref="H116:T116">M120+M118+M119+M117</f>
        <v>0</v>
      </c>
      <c r="N116" s="273">
        <f t="shared" si="52"/>
        <v>964000</v>
      </c>
      <c r="O116" s="1094">
        <f t="shared" si="52"/>
        <v>100000</v>
      </c>
      <c r="P116" s="59">
        <f t="shared" si="52"/>
        <v>0</v>
      </c>
      <c r="Q116" s="205">
        <f t="shared" si="52"/>
        <v>0</v>
      </c>
      <c r="R116" s="205">
        <f t="shared" si="52"/>
        <v>0</v>
      </c>
      <c r="S116" s="205">
        <f t="shared" si="52"/>
        <v>0</v>
      </c>
      <c r="T116" s="650">
        <f t="shared" si="52"/>
        <v>0</v>
      </c>
    </row>
    <row r="117" spans="1:20" ht="14.25" thickBot="1" thickTop="1">
      <c r="A117" s="1024"/>
      <c r="B117" s="1025"/>
      <c r="C117" s="1026"/>
      <c r="D117" s="1035">
        <v>630</v>
      </c>
      <c r="E117" s="1035" t="s">
        <v>82</v>
      </c>
      <c r="F117" s="1035">
        <v>41</v>
      </c>
      <c r="G117" s="1027">
        <v>0</v>
      </c>
      <c r="H117" s="1028">
        <v>0</v>
      </c>
      <c r="I117" s="1027"/>
      <c r="J117" s="1028"/>
      <c r="K117" s="1031">
        <v>100000</v>
      </c>
      <c r="L117" s="1032">
        <v>0</v>
      </c>
      <c r="M117" s="1029">
        <v>0</v>
      </c>
      <c r="N117" s="1030">
        <v>0</v>
      </c>
      <c r="O117" s="1031">
        <v>100000</v>
      </c>
      <c r="P117" s="1032">
        <v>0</v>
      </c>
      <c r="Q117" s="1033">
        <v>0</v>
      </c>
      <c r="R117" s="1029">
        <v>0</v>
      </c>
      <c r="S117" s="1029">
        <v>0</v>
      </c>
      <c r="T117" s="1034">
        <v>0</v>
      </c>
    </row>
    <row r="118" spans="1:20" ht="14.25" thickBot="1" thickTop="1">
      <c r="A118" s="350"/>
      <c r="B118" s="44"/>
      <c r="C118" s="45"/>
      <c r="D118" s="1035">
        <v>717</v>
      </c>
      <c r="E118" s="1035" t="s">
        <v>287</v>
      </c>
      <c r="F118" s="375">
        <v>41</v>
      </c>
      <c r="G118" s="377">
        <v>0</v>
      </c>
      <c r="H118" s="484">
        <v>123000</v>
      </c>
      <c r="I118" s="377"/>
      <c r="J118" s="484"/>
      <c r="K118" s="378">
        <v>0</v>
      </c>
      <c r="L118" s="1092">
        <v>0</v>
      </c>
      <c r="M118" s="666">
        <v>0</v>
      </c>
      <c r="N118" s="828">
        <v>50000</v>
      </c>
      <c r="O118" s="378">
        <v>0</v>
      </c>
      <c r="P118" s="1092">
        <v>0</v>
      </c>
      <c r="Q118" s="665">
        <v>0</v>
      </c>
      <c r="R118" s="666">
        <v>0</v>
      </c>
      <c r="S118" s="666">
        <v>0</v>
      </c>
      <c r="T118" s="667">
        <v>0</v>
      </c>
    </row>
    <row r="119" spans="1:20" ht="14.25" thickBot="1" thickTop="1">
      <c r="A119" s="350"/>
      <c r="B119" s="44"/>
      <c r="C119" s="45"/>
      <c r="D119" s="1035">
        <v>717</v>
      </c>
      <c r="E119" s="1035" t="s">
        <v>302</v>
      </c>
      <c r="F119" s="375">
        <v>46</v>
      </c>
      <c r="G119" s="377">
        <v>0</v>
      </c>
      <c r="H119" s="484">
        <v>238738</v>
      </c>
      <c r="I119" s="377"/>
      <c r="J119" s="484"/>
      <c r="K119" s="378">
        <v>0</v>
      </c>
      <c r="L119" s="1092">
        <v>0</v>
      </c>
      <c r="M119" s="666">
        <v>0</v>
      </c>
      <c r="N119" s="828">
        <v>414000</v>
      </c>
      <c r="O119" s="378">
        <v>0</v>
      </c>
      <c r="P119" s="1092">
        <v>0</v>
      </c>
      <c r="Q119" s="665">
        <v>0</v>
      </c>
      <c r="R119" s="666">
        <v>0</v>
      </c>
      <c r="S119" s="666">
        <v>0</v>
      </c>
      <c r="T119" s="667">
        <v>0</v>
      </c>
    </row>
    <row r="120" spans="1:20" ht="14.25" thickBot="1" thickTop="1">
      <c r="A120" s="250"/>
      <c r="B120" s="48"/>
      <c r="C120" s="45"/>
      <c r="D120" s="1036" t="s">
        <v>257</v>
      </c>
      <c r="E120" s="1037" t="s">
        <v>303</v>
      </c>
      <c r="F120" s="376">
        <v>52</v>
      </c>
      <c r="G120" s="379">
        <v>0</v>
      </c>
      <c r="H120" s="485">
        <v>0</v>
      </c>
      <c r="I120" s="379"/>
      <c r="J120" s="485"/>
      <c r="K120" s="380">
        <v>0</v>
      </c>
      <c r="L120" s="1093">
        <v>0</v>
      </c>
      <c r="M120" s="670">
        <v>0</v>
      </c>
      <c r="N120" s="829">
        <v>500000</v>
      </c>
      <c r="O120" s="380">
        <v>0</v>
      </c>
      <c r="P120" s="1093">
        <v>0</v>
      </c>
      <c r="Q120" s="668">
        <v>0</v>
      </c>
      <c r="R120" s="669">
        <v>0</v>
      </c>
      <c r="S120" s="670">
        <v>0</v>
      </c>
      <c r="T120" s="671">
        <v>0</v>
      </c>
    </row>
    <row r="121" spans="1:20" ht="14.25" thickBot="1" thickTop="1">
      <c r="A121" s="250"/>
      <c r="B121" s="52">
        <v>23</v>
      </c>
      <c r="C121" s="53" t="s">
        <v>297</v>
      </c>
      <c r="D121" s="54"/>
      <c r="E121" s="54"/>
      <c r="F121" s="54"/>
      <c r="G121" s="481">
        <f aca="true" t="shared" si="53" ref="G121:T121">G122</f>
        <v>13</v>
      </c>
      <c r="H121" s="486">
        <f t="shared" si="53"/>
        <v>0</v>
      </c>
      <c r="I121" s="481"/>
      <c r="J121" s="486"/>
      <c r="K121" s="43">
        <f t="shared" si="53"/>
        <v>13</v>
      </c>
      <c r="L121" s="818">
        <f t="shared" si="53"/>
        <v>0</v>
      </c>
      <c r="M121" s="186">
        <f t="shared" si="53"/>
        <v>13</v>
      </c>
      <c r="N121" s="200">
        <f t="shared" si="53"/>
        <v>0</v>
      </c>
      <c r="O121" s="43">
        <f t="shared" si="53"/>
        <v>13</v>
      </c>
      <c r="P121" s="818">
        <f t="shared" si="53"/>
        <v>0</v>
      </c>
      <c r="Q121" s="185">
        <f t="shared" si="53"/>
        <v>13</v>
      </c>
      <c r="R121" s="186">
        <f t="shared" si="53"/>
        <v>0</v>
      </c>
      <c r="S121" s="186">
        <f t="shared" si="53"/>
        <v>13</v>
      </c>
      <c r="T121" s="187">
        <f t="shared" si="53"/>
        <v>0</v>
      </c>
    </row>
    <row r="122" spans="1:20" ht="14.25" thickBot="1" thickTop="1">
      <c r="A122" s="250"/>
      <c r="B122" s="343"/>
      <c r="C122" s="56" t="s">
        <v>321</v>
      </c>
      <c r="D122" s="58" t="s">
        <v>297</v>
      </c>
      <c r="E122" s="58"/>
      <c r="F122" s="58"/>
      <c r="G122" s="188">
        <f aca="true" t="shared" si="54" ref="G122:T122">G123</f>
        <v>13</v>
      </c>
      <c r="H122" s="201">
        <f t="shared" si="54"/>
        <v>0</v>
      </c>
      <c r="I122" s="188"/>
      <c r="J122" s="201"/>
      <c r="K122" s="59">
        <f t="shared" si="54"/>
        <v>13</v>
      </c>
      <c r="L122" s="798">
        <f t="shared" si="54"/>
        <v>0</v>
      </c>
      <c r="M122" s="188">
        <f t="shared" si="54"/>
        <v>13</v>
      </c>
      <c r="N122" s="201">
        <f t="shared" si="54"/>
        <v>0</v>
      </c>
      <c r="O122" s="59">
        <f t="shared" si="54"/>
        <v>13</v>
      </c>
      <c r="P122" s="798">
        <f t="shared" si="54"/>
        <v>0</v>
      </c>
      <c r="Q122" s="329">
        <f t="shared" si="54"/>
        <v>13</v>
      </c>
      <c r="R122" s="188">
        <f t="shared" si="54"/>
        <v>0</v>
      </c>
      <c r="S122" s="188">
        <f t="shared" si="54"/>
        <v>13</v>
      </c>
      <c r="T122" s="189">
        <f t="shared" si="54"/>
        <v>0</v>
      </c>
    </row>
    <row r="123" spans="1:20" ht="14.25" thickBot="1" thickTop="1">
      <c r="A123" s="350"/>
      <c r="B123" s="44"/>
      <c r="C123" s="45"/>
      <c r="D123" s="374">
        <v>630</v>
      </c>
      <c r="E123" s="374" t="s">
        <v>82</v>
      </c>
      <c r="F123" s="375">
        <v>111</v>
      </c>
      <c r="G123" s="483">
        <v>13</v>
      </c>
      <c r="H123" s="487">
        <v>0</v>
      </c>
      <c r="I123" s="483"/>
      <c r="J123" s="487"/>
      <c r="K123" s="378">
        <v>13</v>
      </c>
      <c r="L123" s="826">
        <v>0</v>
      </c>
      <c r="M123" s="483">
        <v>13</v>
      </c>
      <c r="N123" s="487">
        <v>0</v>
      </c>
      <c r="O123" s="378">
        <v>13</v>
      </c>
      <c r="P123" s="826">
        <v>0</v>
      </c>
      <c r="Q123" s="482">
        <v>13</v>
      </c>
      <c r="R123" s="483">
        <v>0</v>
      </c>
      <c r="S123" s="483">
        <v>13</v>
      </c>
      <c r="T123" s="672">
        <v>0</v>
      </c>
    </row>
    <row r="124" ht="13.5" thickTop="1"/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zoomScalePageLayoutView="0" workbookViewId="0" topLeftCell="H1">
      <selection activeCell="M16" sqref="M16"/>
    </sheetView>
  </sheetViews>
  <sheetFormatPr defaultColWidth="9.140625" defaultRowHeight="12.75"/>
  <cols>
    <col min="1" max="1" width="4.7109375" style="0" customWidth="1"/>
    <col min="2" max="2" width="4.00390625" style="0" customWidth="1"/>
    <col min="3" max="3" width="7.57421875" style="0" customWidth="1"/>
    <col min="4" max="4" width="5.140625" style="0" customWidth="1"/>
    <col min="5" max="5" width="30.8515625" style="0" customWidth="1"/>
    <col min="6" max="7" width="11.421875" style="0" customWidth="1"/>
    <col min="8" max="8" width="9.28125" style="0" customWidth="1"/>
    <col min="9" max="9" width="11.421875" style="0" customWidth="1"/>
    <col min="10" max="10" width="9.421875" style="0" customWidth="1"/>
    <col min="11" max="11" width="11.421875" style="0" customWidth="1"/>
    <col min="12" max="14" width="9.28125" style="0" customWidth="1"/>
    <col min="15" max="15" width="11.7109375" style="0" customWidth="1"/>
    <col min="16" max="16" width="10.57421875" style="0" customWidth="1"/>
  </cols>
  <sheetData>
    <row r="1" spans="1:15" ht="15.75">
      <c r="A1" s="2" t="s">
        <v>177</v>
      </c>
      <c r="G1" s="3"/>
      <c r="H1" s="3"/>
      <c r="I1" s="3"/>
      <c r="J1" s="3"/>
      <c r="K1" s="3"/>
      <c r="O1" s="3"/>
    </row>
    <row r="2" spans="1:15" ht="13.5" thickBot="1">
      <c r="A2" s="1"/>
      <c r="E2" s="27"/>
      <c r="F2" s="27"/>
      <c r="G2" s="3"/>
      <c r="H2" s="3"/>
      <c r="I2" s="3"/>
      <c r="J2" s="3"/>
      <c r="K2" s="3"/>
      <c r="O2" s="3"/>
    </row>
    <row r="3" spans="1:20" ht="14.25" thickBot="1" thickTop="1">
      <c r="A3" s="39"/>
      <c r="B3" s="42"/>
      <c r="C3" s="42"/>
      <c r="D3" s="42"/>
      <c r="E3" s="38"/>
      <c r="F3" s="38"/>
      <c r="G3" s="181" t="s">
        <v>332</v>
      </c>
      <c r="H3" s="24"/>
      <c r="I3" s="23" t="s">
        <v>389</v>
      </c>
      <c r="J3" s="24"/>
      <c r="K3" s="23" t="s">
        <v>390</v>
      </c>
      <c r="L3" s="24"/>
      <c r="M3" s="139" t="s">
        <v>391</v>
      </c>
      <c r="N3" s="139"/>
      <c r="O3" s="285" t="s">
        <v>392</v>
      </c>
      <c r="P3" s="286"/>
      <c r="Q3" s="139" t="s">
        <v>336</v>
      </c>
      <c r="R3" s="24"/>
      <c r="S3" s="23" t="s">
        <v>393</v>
      </c>
      <c r="T3" s="24"/>
    </row>
    <row r="4" spans="1:20" ht="27" thickBot="1" thickTop="1">
      <c r="A4" s="302"/>
      <c r="B4" s="40"/>
      <c r="C4" s="41"/>
      <c r="D4" s="11"/>
      <c r="E4" s="34"/>
      <c r="F4" s="154"/>
      <c r="G4" s="182" t="s">
        <v>15</v>
      </c>
      <c r="H4" s="5" t="s">
        <v>14</v>
      </c>
      <c r="I4" s="6" t="s">
        <v>15</v>
      </c>
      <c r="J4" s="5" t="s">
        <v>14</v>
      </c>
      <c r="K4" s="6" t="s">
        <v>15</v>
      </c>
      <c r="L4" s="95" t="s">
        <v>14</v>
      </c>
      <c r="M4" s="6" t="s">
        <v>15</v>
      </c>
      <c r="N4" s="162" t="s">
        <v>14</v>
      </c>
      <c r="O4" s="297" t="s">
        <v>15</v>
      </c>
      <c r="P4" s="297" t="s">
        <v>14</v>
      </c>
      <c r="Q4" s="632" t="s">
        <v>15</v>
      </c>
      <c r="R4" s="633" t="s">
        <v>14</v>
      </c>
      <c r="S4" s="634" t="s">
        <v>15</v>
      </c>
      <c r="T4" s="633" t="s">
        <v>14</v>
      </c>
    </row>
    <row r="5" spans="1:20" ht="14.25" thickBot="1" thickTop="1">
      <c r="A5" s="303"/>
      <c r="B5" s="18" t="s">
        <v>18</v>
      </c>
      <c r="C5" s="19" t="s">
        <v>12</v>
      </c>
      <c r="D5" s="25" t="s">
        <v>13</v>
      </c>
      <c r="E5" s="37"/>
      <c r="F5" s="155"/>
      <c r="G5" s="183"/>
      <c r="H5" s="8"/>
      <c r="I5" s="9"/>
      <c r="J5" s="8"/>
      <c r="K5" s="9"/>
      <c r="L5" s="8"/>
      <c r="M5" s="9"/>
      <c r="N5" s="163"/>
      <c r="O5" s="297"/>
      <c r="P5" s="297"/>
      <c r="Q5" s="635"/>
      <c r="R5" s="636"/>
      <c r="S5" s="637"/>
      <c r="T5" s="636"/>
    </row>
    <row r="6" spans="1:20" ht="14.25" thickBot="1" thickTop="1">
      <c r="A6" s="302"/>
      <c r="B6" s="12" t="s">
        <v>19</v>
      </c>
      <c r="C6" s="13" t="s">
        <v>17</v>
      </c>
      <c r="D6" s="11"/>
      <c r="E6" s="33" t="s">
        <v>10</v>
      </c>
      <c r="F6" s="156" t="s">
        <v>212</v>
      </c>
      <c r="G6" s="183"/>
      <c r="H6" s="8"/>
      <c r="I6" s="9"/>
      <c r="J6" s="8"/>
      <c r="K6" s="9"/>
      <c r="L6" s="8"/>
      <c r="M6" s="9"/>
      <c r="N6" s="163"/>
      <c r="O6" s="297"/>
      <c r="P6" s="297"/>
      <c r="Q6" s="635"/>
      <c r="R6" s="636"/>
      <c r="S6" s="637"/>
      <c r="T6" s="636"/>
    </row>
    <row r="7" spans="1:20" ht="14.25" thickBot="1" thickTop="1">
      <c r="A7" s="302"/>
      <c r="B7" s="12"/>
      <c r="C7" s="13"/>
      <c r="D7" s="11"/>
      <c r="E7" s="33"/>
      <c r="F7" s="156"/>
      <c r="G7" s="141"/>
      <c r="H7" s="141"/>
      <c r="I7" s="141"/>
      <c r="J7" s="141"/>
      <c r="K7" s="141"/>
      <c r="L7" s="141"/>
      <c r="M7" s="141"/>
      <c r="N7" s="244"/>
      <c r="O7" s="65"/>
      <c r="P7" s="65"/>
      <c r="Q7" s="673"/>
      <c r="R7" s="674"/>
      <c r="S7" s="674"/>
      <c r="T7" s="674"/>
    </row>
    <row r="8" spans="1:20" ht="16.5" thickBot="1" thickTop="1">
      <c r="A8" s="1095"/>
      <c r="B8" s="60" t="s">
        <v>69</v>
      </c>
      <c r="C8" s="61"/>
      <c r="D8" s="66"/>
      <c r="E8" s="66"/>
      <c r="F8" s="66"/>
      <c r="G8" s="67">
        <f aca="true" t="shared" si="0" ref="G8:T9">G9</f>
        <v>5556</v>
      </c>
      <c r="H8" s="67">
        <f t="shared" si="0"/>
        <v>0</v>
      </c>
      <c r="I8" s="67"/>
      <c r="J8" s="67"/>
      <c r="K8" s="67">
        <f t="shared" si="0"/>
        <v>3500</v>
      </c>
      <c r="L8" s="67">
        <f t="shared" si="0"/>
        <v>43704</v>
      </c>
      <c r="M8" s="67">
        <f t="shared" si="0"/>
        <v>6500</v>
      </c>
      <c r="N8" s="1048">
        <f t="shared" si="0"/>
        <v>0</v>
      </c>
      <c r="O8" s="67">
        <f t="shared" si="0"/>
        <v>3500</v>
      </c>
      <c r="P8" s="67">
        <f t="shared" si="0"/>
        <v>43704</v>
      </c>
      <c r="Q8" s="1049">
        <f t="shared" si="0"/>
        <v>3500</v>
      </c>
      <c r="R8" s="67">
        <f t="shared" si="0"/>
        <v>0</v>
      </c>
      <c r="S8" s="67">
        <f t="shared" si="0"/>
        <v>3500</v>
      </c>
      <c r="T8" s="67">
        <f t="shared" si="0"/>
        <v>0</v>
      </c>
    </row>
    <row r="9" spans="1:20" ht="14.25" thickBot="1" thickTop="1">
      <c r="A9" s="47"/>
      <c r="B9" s="52">
        <v>1</v>
      </c>
      <c r="C9" s="68" t="s">
        <v>52</v>
      </c>
      <c r="D9" s="69"/>
      <c r="E9" s="69"/>
      <c r="F9" s="69"/>
      <c r="G9" s="262">
        <f t="shared" si="0"/>
        <v>5556</v>
      </c>
      <c r="H9" s="263">
        <f t="shared" si="0"/>
        <v>0</v>
      </c>
      <c r="I9" s="262"/>
      <c r="J9" s="263"/>
      <c r="K9" s="43">
        <f t="shared" si="0"/>
        <v>3500</v>
      </c>
      <c r="L9" s="43">
        <f t="shared" si="0"/>
        <v>43704</v>
      </c>
      <c r="M9" s="262">
        <f t="shared" si="0"/>
        <v>6500</v>
      </c>
      <c r="N9" s="263">
        <f t="shared" si="0"/>
        <v>0</v>
      </c>
      <c r="O9" s="43">
        <f t="shared" si="0"/>
        <v>3500</v>
      </c>
      <c r="P9" s="43">
        <f t="shared" si="0"/>
        <v>43704</v>
      </c>
      <c r="Q9" s="643">
        <f t="shared" si="0"/>
        <v>3500</v>
      </c>
      <c r="R9" s="262">
        <f t="shared" si="0"/>
        <v>0</v>
      </c>
      <c r="S9" s="262">
        <f t="shared" si="0"/>
        <v>3500</v>
      </c>
      <c r="T9" s="807">
        <f t="shared" si="0"/>
        <v>0</v>
      </c>
    </row>
    <row r="10" spans="1:20" ht="14.25" thickBot="1" thickTop="1">
      <c r="A10" s="47"/>
      <c r="B10" s="70"/>
      <c r="C10" s="56" t="s">
        <v>21</v>
      </c>
      <c r="D10" s="266" t="s">
        <v>52</v>
      </c>
      <c r="E10" s="269"/>
      <c r="F10" s="269"/>
      <c r="G10" s="367">
        <f>G11+G12+G13+G16+G14+G15</f>
        <v>5556</v>
      </c>
      <c r="H10" s="367">
        <f>H11+H12+H13+H16+H14+H15</f>
        <v>0</v>
      </c>
      <c r="I10" s="367"/>
      <c r="J10" s="367"/>
      <c r="K10" s="1096">
        <f>K11+K12+K13+K16+K14+K15</f>
        <v>3500</v>
      </c>
      <c r="L10" s="1096">
        <f>L11+L12+L13+L16+L14+L15</f>
        <v>43704</v>
      </c>
      <c r="M10" s="367">
        <f aca="true" t="shared" si="1" ref="H10:R10">M11+M12+M13+M16+M14+M15</f>
        <v>6500</v>
      </c>
      <c r="N10" s="366">
        <f t="shared" si="1"/>
        <v>0</v>
      </c>
      <c r="O10" s="1096">
        <f t="shared" si="1"/>
        <v>3500</v>
      </c>
      <c r="P10" s="1096">
        <f t="shared" si="1"/>
        <v>43704</v>
      </c>
      <c r="Q10" s="373">
        <f t="shared" si="1"/>
        <v>3500</v>
      </c>
      <c r="R10" s="367">
        <f t="shared" si="1"/>
        <v>0</v>
      </c>
      <c r="S10" s="367">
        <f>S11+S12+S13+S16+S14</f>
        <v>3500</v>
      </c>
      <c r="T10" s="1097">
        <f>T11+T12+T13+T16+T14</f>
        <v>0</v>
      </c>
    </row>
    <row r="11" spans="1:20" ht="14.25" thickBot="1" thickTop="1">
      <c r="A11" s="47"/>
      <c r="B11" s="48"/>
      <c r="C11" s="45"/>
      <c r="D11" s="49" t="s">
        <v>78</v>
      </c>
      <c r="E11" s="50" t="s">
        <v>81</v>
      </c>
      <c r="F11" s="50">
        <v>41</v>
      </c>
      <c r="G11" s="216">
        <v>51</v>
      </c>
      <c r="H11" s="222">
        <v>0</v>
      </c>
      <c r="I11" s="216"/>
      <c r="J11" s="222"/>
      <c r="K11" s="51">
        <v>200</v>
      </c>
      <c r="L11" s="51">
        <v>0</v>
      </c>
      <c r="M11" s="216">
        <v>200</v>
      </c>
      <c r="N11" s="222">
        <v>0</v>
      </c>
      <c r="O11" s="51">
        <v>200</v>
      </c>
      <c r="P11" s="51">
        <v>0</v>
      </c>
      <c r="Q11" s="206">
        <v>200</v>
      </c>
      <c r="R11" s="190">
        <v>0</v>
      </c>
      <c r="S11" s="190">
        <v>200</v>
      </c>
      <c r="T11" s="191">
        <v>0</v>
      </c>
    </row>
    <row r="12" spans="1:20" ht="14.25" thickBot="1" thickTop="1">
      <c r="A12" s="47"/>
      <c r="B12" s="48"/>
      <c r="C12" s="45"/>
      <c r="D12" s="49" t="s">
        <v>79</v>
      </c>
      <c r="E12" s="50" t="s">
        <v>82</v>
      </c>
      <c r="F12" s="50">
        <v>41</v>
      </c>
      <c r="G12" s="216">
        <v>2447</v>
      </c>
      <c r="H12" s="222">
        <v>0</v>
      </c>
      <c r="I12" s="216"/>
      <c r="J12" s="222"/>
      <c r="K12" s="51">
        <v>3300</v>
      </c>
      <c r="L12" s="51">
        <v>0</v>
      </c>
      <c r="M12" s="216">
        <v>3300</v>
      </c>
      <c r="N12" s="222">
        <v>0</v>
      </c>
      <c r="O12" s="51">
        <v>3300</v>
      </c>
      <c r="P12" s="51">
        <v>0</v>
      </c>
      <c r="Q12" s="206">
        <v>3300</v>
      </c>
      <c r="R12" s="190">
        <v>0</v>
      </c>
      <c r="S12" s="190">
        <v>3300</v>
      </c>
      <c r="T12" s="655">
        <v>0</v>
      </c>
    </row>
    <row r="13" spans="1:20" ht="14.25" thickBot="1" thickTop="1">
      <c r="A13" s="47"/>
      <c r="B13" s="48"/>
      <c r="C13" s="45"/>
      <c r="D13" s="49" t="s">
        <v>79</v>
      </c>
      <c r="E13" s="50" t="s">
        <v>255</v>
      </c>
      <c r="F13" s="50">
        <v>41</v>
      </c>
      <c r="G13" s="216">
        <v>0</v>
      </c>
      <c r="H13" s="222">
        <v>0</v>
      </c>
      <c r="I13" s="216"/>
      <c r="J13" s="222"/>
      <c r="K13" s="51">
        <v>0</v>
      </c>
      <c r="L13" s="51">
        <v>0</v>
      </c>
      <c r="M13" s="216">
        <v>0</v>
      </c>
      <c r="N13" s="222">
        <v>0</v>
      </c>
      <c r="O13" s="51">
        <v>0</v>
      </c>
      <c r="P13" s="51">
        <v>0</v>
      </c>
      <c r="Q13" s="206">
        <v>0</v>
      </c>
      <c r="R13" s="190">
        <v>0</v>
      </c>
      <c r="S13" s="190">
        <v>0</v>
      </c>
      <c r="T13" s="191">
        <v>0</v>
      </c>
    </row>
    <row r="14" spans="1:20" ht="14.25" thickBot="1" thickTop="1">
      <c r="A14" s="47"/>
      <c r="B14" s="48"/>
      <c r="C14" s="45"/>
      <c r="D14" s="49" t="s">
        <v>79</v>
      </c>
      <c r="E14" s="50" t="s">
        <v>296</v>
      </c>
      <c r="F14" s="50">
        <v>111</v>
      </c>
      <c r="G14" s="1038">
        <v>3058</v>
      </c>
      <c r="H14" s="1039">
        <v>0</v>
      </c>
      <c r="I14" s="1038"/>
      <c r="J14" s="1039"/>
      <c r="K14" s="51">
        <v>0</v>
      </c>
      <c r="L14" s="51">
        <v>0</v>
      </c>
      <c r="M14" s="1038">
        <v>3000</v>
      </c>
      <c r="N14" s="1039">
        <v>0</v>
      </c>
      <c r="O14" s="51">
        <v>0</v>
      </c>
      <c r="P14" s="51">
        <v>0</v>
      </c>
      <c r="Q14" s="1040">
        <v>0</v>
      </c>
      <c r="R14" s="1041">
        <v>0</v>
      </c>
      <c r="S14" s="1041">
        <v>0</v>
      </c>
      <c r="T14" s="1042">
        <v>0</v>
      </c>
    </row>
    <row r="15" spans="1:20" ht="14.25" thickBot="1" thickTop="1">
      <c r="A15" s="47"/>
      <c r="B15" s="48"/>
      <c r="C15" s="45"/>
      <c r="D15" s="49" t="s">
        <v>378</v>
      </c>
      <c r="E15" s="50" t="s">
        <v>379</v>
      </c>
      <c r="F15" s="50">
        <v>131</v>
      </c>
      <c r="G15" s="1038">
        <v>0</v>
      </c>
      <c r="H15" s="1039">
        <v>0</v>
      </c>
      <c r="I15" s="1038"/>
      <c r="J15" s="1039"/>
      <c r="K15" s="51">
        <v>0</v>
      </c>
      <c r="L15" s="51">
        <v>29297</v>
      </c>
      <c r="M15" s="1038">
        <v>0</v>
      </c>
      <c r="N15" s="1039">
        <v>0</v>
      </c>
      <c r="O15" s="51">
        <v>0</v>
      </c>
      <c r="P15" s="51">
        <v>29297</v>
      </c>
      <c r="Q15" s="1040"/>
      <c r="R15" s="1041"/>
      <c r="S15" s="1041"/>
      <c r="T15" s="1042"/>
    </row>
    <row r="16" spans="1:20" ht="14.25" thickBot="1" thickTop="1">
      <c r="A16" s="47"/>
      <c r="B16" s="48"/>
      <c r="C16" s="45"/>
      <c r="D16" s="49" t="s">
        <v>378</v>
      </c>
      <c r="E16" s="50" t="s">
        <v>381</v>
      </c>
      <c r="F16" s="50">
        <v>41</v>
      </c>
      <c r="G16" s="368">
        <v>0</v>
      </c>
      <c r="H16" s="368">
        <v>0</v>
      </c>
      <c r="I16" s="368"/>
      <c r="J16" s="368"/>
      <c r="K16" s="51">
        <v>0</v>
      </c>
      <c r="L16" s="51">
        <v>14407</v>
      </c>
      <c r="M16" s="245">
        <v>0</v>
      </c>
      <c r="N16" s="246">
        <v>0</v>
      </c>
      <c r="O16" s="51">
        <v>0</v>
      </c>
      <c r="P16" s="51">
        <v>14407</v>
      </c>
      <c r="Q16" s="300">
        <v>0</v>
      </c>
      <c r="R16" s="220">
        <v>0</v>
      </c>
      <c r="S16" s="220">
        <v>0</v>
      </c>
      <c r="T16" s="651">
        <v>0</v>
      </c>
    </row>
    <row r="17" spans="1:20" ht="13.5" thickTop="1">
      <c r="A17" s="28"/>
      <c r="B17" s="1043"/>
      <c r="C17" s="30"/>
      <c r="D17" s="1044"/>
      <c r="E17" s="1045"/>
      <c r="F17" s="1045"/>
      <c r="G17" s="1046"/>
      <c r="H17" s="1046"/>
      <c r="I17" s="1046"/>
      <c r="J17" s="1046"/>
      <c r="K17" s="1047"/>
      <c r="L17" s="1047"/>
      <c r="M17" s="1047"/>
      <c r="N17" s="1047"/>
      <c r="O17" s="1047"/>
      <c r="P17" s="1047"/>
      <c r="Q17" s="680"/>
      <c r="R17" s="680"/>
      <c r="S17" s="680"/>
      <c r="T17" s="680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zoomScalePageLayoutView="0" workbookViewId="0" topLeftCell="I1">
      <selection activeCell="N14" sqref="N14"/>
    </sheetView>
  </sheetViews>
  <sheetFormatPr defaultColWidth="9.140625" defaultRowHeight="12.75"/>
  <cols>
    <col min="1" max="2" width="4.00390625" style="0" customWidth="1"/>
    <col min="3" max="3" width="7.57421875" style="0" customWidth="1"/>
    <col min="4" max="4" width="5.140625" style="0" customWidth="1"/>
    <col min="5" max="5" width="30.421875" style="0" customWidth="1"/>
    <col min="6" max="7" width="11.421875" style="0" customWidth="1"/>
    <col min="8" max="8" width="9.28125" style="0" customWidth="1"/>
    <col min="9" max="9" width="11.57421875" style="0" customWidth="1"/>
    <col min="10" max="10" width="9.28125" style="0" customWidth="1"/>
    <col min="11" max="11" width="11.140625" style="0" customWidth="1"/>
    <col min="12" max="12" width="9.28125" style="0" customWidth="1"/>
    <col min="13" max="13" width="11.421875" style="0" customWidth="1"/>
    <col min="14" max="14" width="9.28125" style="0" customWidth="1"/>
    <col min="15" max="15" width="11.7109375" style="0" customWidth="1"/>
    <col min="16" max="16" width="10.421875" style="0" customWidth="1"/>
    <col min="17" max="17" width="9.57421875" style="0" customWidth="1"/>
  </cols>
  <sheetData>
    <row r="1" ht="16.5" thickBot="1">
      <c r="B1" s="2" t="s">
        <v>53</v>
      </c>
    </row>
    <row r="2" spans="1:20" ht="14.25" thickBot="1" thickTop="1">
      <c r="A2" s="39"/>
      <c r="B2" s="42"/>
      <c r="C2" s="42"/>
      <c r="D2" s="42"/>
      <c r="E2" s="38"/>
      <c r="F2" s="38"/>
      <c r="G2" s="181" t="s">
        <v>332</v>
      </c>
      <c r="H2" s="24"/>
      <c r="I2" s="358" t="s">
        <v>389</v>
      </c>
      <c r="J2" s="359"/>
      <c r="K2" s="23" t="s">
        <v>390</v>
      </c>
      <c r="L2" s="24"/>
      <c r="M2" s="139" t="s">
        <v>391</v>
      </c>
      <c r="N2" s="139"/>
      <c r="O2" s="277" t="s">
        <v>392</v>
      </c>
      <c r="P2" s="277"/>
      <c r="Q2" s="139" t="s">
        <v>336</v>
      </c>
      <c r="R2" s="24"/>
      <c r="S2" s="23" t="s">
        <v>393</v>
      </c>
      <c r="T2" s="24"/>
    </row>
    <row r="3" spans="1:20" ht="26.25" thickTop="1">
      <c r="A3" s="302"/>
      <c r="B3" s="40"/>
      <c r="C3" s="41"/>
      <c r="D3" s="11"/>
      <c r="E3" s="34"/>
      <c r="F3" s="154"/>
      <c r="G3" s="182" t="s">
        <v>15</v>
      </c>
      <c r="H3" s="5" t="s">
        <v>14</v>
      </c>
      <c r="I3" s="360" t="s">
        <v>15</v>
      </c>
      <c r="J3" s="361" t="s">
        <v>14</v>
      </c>
      <c r="K3" s="6" t="s">
        <v>15</v>
      </c>
      <c r="L3" s="95" t="s">
        <v>14</v>
      </c>
      <c r="M3" s="6" t="s">
        <v>15</v>
      </c>
      <c r="N3" s="162" t="s">
        <v>14</v>
      </c>
      <c r="O3" s="278" t="s">
        <v>15</v>
      </c>
      <c r="P3" s="278" t="s">
        <v>14</v>
      </c>
      <c r="Q3" s="632" t="s">
        <v>15</v>
      </c>
      <c r="R3" s="633" t="s">
        <v>14</v>
      </c>
      <c r="S3" s="634" t="s">
        <v>15</v>
      </c>
      <c r="T3" s="633" t="s">
        <v>14</v>
      </c>
    </row>
    <row r="4" spans="1:20" ht="13.5" thickBot="1">
      <c r="A4" s="303"/>
      <c r="B4" s="18" t="s">
        <v>18</v>
      </c>
      <c r="C4" s="19" t="s">
        <v>12</v>
      </c>
      <c r="D4" s="25" t="s">
        <v>13</v>
      </c>
      <c r="E4" s="37"/>
      <c r="F4" s="155"/>
      <c r="G4" s="183"/>
      <c r="H4" s="8"/>
      <c r="I4" s="362"/>
      <c r="J4" s="363"/>
      <c r="K4" s="9"/>
      <c r="L4" s="8"/>
      <c r="M4" s="9"/>
      <c r="N4" s="163"/>
      <c r="O4" s="283"/>
      <c r="P4" s="283"/>
      <c r="Q4" s="635"/>
      <c r="R4" s="636"/>
      <c r="S4" s="637"/>
      <c r="T4" s="636"/>
    </row>
    <row r="5" spans="1:20" ht="14.25" thickBot="1" thickTop="1">
      <c r="A5" s="302"/>
      <c r="B5" s="12" t="s">
        <v>19</v>
      </c>
      <c r="C5" s="13" t="s">
        <v>17</v>
      </c>
      <c r="D5" s="11"/>
      <c r="E5" s="33" t="s">
        <v>10</v>
      </c>
      <c r="F5" s="156"/>
      <c r="G5" s="183"/>
      <c r="H5" s="8"/>
      <c r="I5" s="362"/>
      <c r="J5" s="363"/>
      <c r="K5" s="9"/>
      <c r="L5" s="8"/>
      <c r="M5" s="9"/>
      <c r="N5" s="163"/>
      <c r="O5" s="284"/>
      <c r="P5" s="284"/>
      <c r="Q5" s="635"/>
      <c r="R5" s="636"/>
      <c r="S5" s="637"/>
      <c r="T5" s="636"/>
    </row>
    <row r="6" spans="1:20" ht="14.25" thickBot="1" thickTop="1">
      <c r="A6" s="302"/>
      <c r="B6" s="12"/>
      <c r="C6" s="13"/>
      <c r="D6" s="11"/>
      <c r="E6" s="33"/>
      <c r="F6" s="156" t="s">
        <v>212</v>
      </c>
      <c r="G6" s="65"/>
      <c r="H6" s="65"/>
      <c r="I6" s="364"/>
      <c r="J6" s="364"/>
      <c r="K6" s="65"/>
      <c r="L6" s="65"/>
      <c r="M6" s="65"/>
      <c r="N6" s="140"/>
      <c r="O6" s="65"/>
      <c r="P6" s="65"/>
      <c r="Q6" s="638"/>
      <c r="R6" s="109"/>
      <c r="S6" s="109"/>
      <c r="T6" s="109"/>
    </row>
    <row r="7" spans="1:20" ht="16.5" thickBot="1" thickTop="1">
      <c r="A7" s="47"/>
      <c r="B7" s="60" t="s">
        <v>55</v>
      </c>
      <c r="C7" s="61"/>
      <c r="D7" s="66"/>
      <c r="E7" s="79"/>
      <c r="F7" s="79"/>
      <c r="G7" s="63">
        <f>G8+G12+G17</f>
        <v>2563</v>
      </c>
      <c r="H7" s="63">
        <f>H8+H12+H17</f>
        <v>0</v>
      </c>
      <c r="I7" s="63"/>
      <c r="J7" s="63"/>
      <c r="K7" s="63">
        <f>K8+K12+K17</f>
        <v>3600</v>
      </c>
      <c r="L7" s="63">
        <f>L8+L12+L17</f>
        <v>0</v>
      </c>
      <c r="M7" s="63">
        <f aca="true" t="shared" si="0" ref="G7:N7">M8+M12+M17</f>
        <v>3600</v>
      </c>
      <c r="N7" s="63">
        <f t="shared" si="0"/>
        <v>0</v>
      </c>
      <c r="O7" s="63">
        <f aca="true" t="shared" si="1" ref="O7:T7">O8+O12+O17</f>
        <v>3600</v>
      </c>
      <c r="P7" s="63">
        <f t="shared" si="1"/>
        <v>0</v>
      </c>
      <c r="Q7" s="63">
        <f t="shared" si="1"/>
        <v>3600</v>
      </c>
      <c r="R7" s="63">
        <f t="shared" si="1"/>
        <v>0</v>
      </c>
      <c r="S7" s="63">
        <f t="shared" si="1"/>
        <v>3600</v>
      </c>
      <c r="T7" s="63">
        <f t="shared" si="1"/>
        <v>0</v>
      </c>
    </row>
    <row r="8" spans="1:20" ht="14.25" thickBot="1" thickTop="1">
      <c r="A8" s="47"/>
      <c r="B8" s="52">
        <v>1</v>
      </c>
      <c r="C8" s="68" t="s">
        <v>102</v>
      </c>
      <c r="D8" s="69"/>
      <c r="E8" s="80"/>
      <c r="F8" s="836"/>
      <c r="G8" s="838">
        <f aca="true" t="shared" si="2" ref="G8:T8">G9</f>
        <v>152</v>
      </c>
      <c r="H8" s="838">
        <f t="shared" si="2"/>
        <v>0</v>
      </c>
      <c r="I8" s="838"/>
      <c r="J8" s="838"/>
      <c r="K8" s="839">
        <f t="shared" si="2"/>
        <v>200</v>
      </c>
      <c r="L8" s="839">
        <f t="shared" si="2"/>
        <v>0</v>
      </c>
      <c r="M8" s="643">
        <f t="shared" si="2"/>
        <v>200</v>
      </c>
      <c r="N8" s="262">
        <f t="shared" si="2"/>
        <v>0</v>
      </c>
      <c r="O8" s="839">
        <f t="shared" si="2"/>
        <v>200</v>
      </c>
      <c r="P8" s="839">
        <f t="shared" si="2"/>
        <v>0</v>
      </c>
      <c r="Q8" s="643">
        <f t="shared" si="2"/>
        <v>200</v>
      </c>
      <c r="R8" s="262">
        <f t="shared" si="2"/>
        <v>0</v>
      </c>
      <c r="S8" s="262">
        <f t="shared" si="2"/>
        <v>200</v>
      </c>
      <c r="T8" s="807">
        <f t="shared" si="2"/>
        <v>0</v>
      </c>
    </row>
    <row r="9" spans="1:20" ht="14.25" thickBot="1" thickTop="1">
      <c r="A9" s="47"/>
      <c r="B9" s="70"/>
      <c r="C9" s="56" t="s">
        <v>22</v>
      </c>
      <c r="D9" s="82" t="s">
        <v>2</v>
      </c>
      <c r="E9" s="58"/>
      <c r="F9" s="58"/>
      <c r="G9" s="219">
        <f>G10+G11</f>
        <v>152</v>
      </c>
      <c r="H9" s="219">
        <f>H10+H11</f>
        <v>0</v>
      </c>
      <c r="I9" s="219"/>
      <c r="J9" s="219"/>
      <c r="K9" s="83">
        <f>K10+K11</f>
        <v>200</v>
      </c>
      <c r="L9" s="83">
        <f>L10+L11</f>
        <v>0</v>
      </c>
      <c r="M9" s="226">
        <f aca="true" t="shared" si="3" ref="G9:N9">M10+M11</f>
        <v>200</v>
      </c>
      <c r="N9" s="219">
        <f t="shared" si="3"/>
        <v>0</v>
      </c>
      <c r="O9" s="83">
        <f aca="true" t="shared" si="4" ref="O9:T9">O10+O11</f>
        <v>200</v>
      </c>
      <c r="P9" s="83">
        <f t="shared" si="4"/>
        <v>0</v>
      </c>
      <c r="Q9" s="226">
        <f t="shared" si="4"/>
        <v>200</v>
      </c>
      <c r="R9" s="219">
        <f t="shared" si="4"/>
        <v>0</v>
      </c>
      <c r="S9" s="219">
        <f t="shared" si="4"/>
        <v>200</v>
      </c>
      <c r="T9" s="649">
        <f t="shared" si="4"/>
        <v>0</v>
      </c>
    </row>
    <row r="10" spans="1:20" ht="14.25" thickBot="1" thickTop="1">
      <c r="A10" s="47"/>
      <c r="B10" s="48"/>
      <c r="C10" s="45"/>
      <c r="D10" s="49" t="s">
        <v>79</v>
      </c>
      <c r="E10" s="50" t="s">
        <v>82</v>
      </c>
      <c r="F10" s="50">
        <v>41</v>
      </c>
      <c r="G10" s="216">
        <v>152</v>
      </c>
      <c r="H10" s="216">
        <v>0</v>
      </c>
      <c r="I10" s="216"/>
      <c r="J10" s="216"/>
      <c r="K10" s="51">
        <v>200</v>
      </c>
      <c r="L10" s="51">
        <v>0</v>
      </c>
      <c r="M10" s="206">
        <v>200</v>
      </c>
      <c r="N10" s="190">
        <v>0</v>
      </c>
      <c r="O10" s="51">
        <v>200</v>
      </c>
      <c r="P10" s="51">
        <v>0</v>
      </c>
      <c r="Q10" s="206">
        <v>200</v>
      </c>
      <c r="R10" s="190">
        <v>0</v>
      </c>
      <c r="S10" s="190">
        <v>200</v>
      </c>
      <c r="T10" s="191">
        <v>0</v>
      </c>
    </row>
    <row r="11" spans="1:20" ht="14.25" thickBot="1" thickTop="1">
      <c r="A11" s="47"/>
      <c r="B11" s="48"/>
      <c r="C11" s="45"/>
      <c r="D11" s="49" t="s">
        <v>80</v>
      </c>
      <c r="E11" s="50" t="s">
        <v>192</v>
      </c>
      <c r="F11" s="50">
        <v>41</v>
      </c>
      <c r="G11" s="216">
        <v>0</v>
      </c>
      <c r="H11" s="216">
        <v>0</v>
      </c>
      <c r="I11" s="216"/>
      <c r="J11" s="216"/>
      <c r="K11" s="51">
        <v>0</v>
      </c>
      <c r="L11" s="51">
        <v>0</v>
      </c>
      <c r="M11" s="206">
        <v>0</v>
      </c>
      <c r="N11" s="190">
        <v>0</v>
      </c>
      <c r="O11" s="51">
        <v>0</v>
      </c>
      <c r="P11" s="51">
        <v>0</v>
      </c>
      <c r="Q11" s="206">
        <v>0</v>
      </c>
      <c r="R11" s="190">
        <v>0</v>
      </c>
      <c r="S11" s="190">
        <v>0</v>
      </c>
      <c r="T11" s="191">
        <v>0</v>
      </c>
    </row>
    <row r="12" spans="1:20" ht="14.25" thickBot="1" thickTop="1">
      <c r="A12" s="47"/>
      <c r="B12" s="52">
        <v>2</v>
      </c>
      <c r="C12" s="68" t="s">
        <v>70</v>
      </c>
      <c r="D12" s="69"/>
      <c r="E12" s="80"/>
      <c r="F12" s="80"/>
      <c r="G12" s="230">
        <f aca="true" t="shared" si="5" ref="G12:T12">G13</f>
        <v>2411</v>
      </c>
      <c r="H12" s="230">
        <f t="shared" si="5"/>
        <v>0</v>
      </c>
      <c r="I12" s="230"/>
      <c r="J12" s="230"/>
      <c r="K12" s="81">
        <f t="shared" si="5"/>
        <v>3100</v>
      </c>
      <c r="L12" s="81">
        <f t="shared" si="5"/>
        <v>0</v>
      </c>
      <c r="M12" s="204">
        <f t="shared" si="5"/>
        <v>3100</v>
      </c>
      <c r="N12" s="186">
        <f t="shared" si="5"/>
        <v>0</v>
      </c>
      <c r="O12" s="81">
        <f t="shared" si="5"/>
        <v>3100</v>
      </c>
      <c r="P12" s="81">
        <f t="shared" si="5"/>
        <v>0</v>
      </c>
      <c r="Q12" s="204">
        <f t="shared" si="5"/>
        <v>3100</v>
      </c>
      <c r="R12" s="186">
        <f t="shared" si="5"/>
        <v>0</v>
      </c>
      <c r="S12" s="186">
        <f t="shared" si="5"/>
        <v>3100</v>
      </c>
      <c r="T12" s="187">
        <f t="shared" si="5"/>
        <v>0</v>
      </c>
    </row>
    <row r="13" spans="1:20" ht="14.25" thickBot="1" thickTop="1">
      <c r="A13" s="47"/>
      <c r="B13" s="70"/>
      <c r="C13" s="56" t="s">
        <v>22</v>
      </c>
      <c r="D13" s="84" t="s">
        <v>5</v>
      </c>
      <c r="E13" s="72"/>
      <c r="F13" s="72"/>
      <c r="G13" s="247">
        <f>G14+G15+G16</f>
        <v>2411</v>
      </c>
      <c r="H13" s="247">
        <f>H14+H15+H16</f>
        <v>0</v>
      </c>
      <c r="I13" s="247"/>
      <c r="J13" s="247"/>
      <c r="K13" s="85">
        <f>K14+K15+K16</f>
        <v>3100</v>
      </c>
      <c r="L13" s="85">
        <f>L14+L15+L16</f>
        <v>0</v>
      </c>
      <c r="M13" s="226">
        <f aca="true" t="shared" si="6" ref="G13:N13">M14+M15+M16</f>
        <v>3100</v>
      </c>
      <c r="N13" s="219">
        <f t="shared" si="6"/>
        <v>0</v>
      </c>
      <c r="O13" s="85">
        <f aca="true" t="shared" si="7" ref="O13:T13">O14+O15+O16</f>
        <v>3100</v>
      </c>
      <c r="P13" s="85">
        <f t="shared" si="7"/>
        <v>0</v>
      </c>
      <c r="Q13" s="226">
        <f t="shared" si="7"/>
        <v>3100</v>
      </c>
      <c r="R13" s="219">
        <f t="shared" si="7"/>
        <v>0</v>
      </c>
      <c r="S13" s="219">
        <f t="shared" si="7"/>
        <v>3100</v>
      </c>
      <c r="T13" s="649">
        <f t="shared" si="7"/>
        <v>0</v>
      </c>
    </row>
    <row r="14" spans="1:20" ht="14.25" thickBot="1" thickTop="1">
      <c r="A14" s="47"/>
      <c r="B14" s="48"/>
      <c r="C14" s="45"/>
      <c r="D14" s="49" t="s">
        <v>78</v>
      </c>
      <c r="E14" s="50" t="s">
        <v>81</v>
      </c>
      <c r="F14" s="50">
        <v>41</v>
      </c>
      <c r="G14" s="216">
        <v>0</v>
      </c>
      <c r="H14" s="216">
        <v>0</v>
      </c>
      <c r="I14" s="216"/>
      <c r="J14" s="216"/>
      <c r="K14" s="51">
        <v>0</v>
      </c>
      <c r="L14" s="51">
        <v>0</v>
      </c>
      <c r="M14" s="206">
        <v>0</v>
      </c>
      <c r="N14" s="190">
        <v>0</v>
      </c>
      <c r="O14" s="51">
        <v>0</v>
      </c>
      <c r="P14" s="51">
        <v>0</v>
      </c>
      <c r="Q14" s="206">
        <v>0</v>
      </c>
      <c r="R14" s="190">
        <v>0</v>
      </c>
      <c r="S14" s="190">
        <v>0</v>
      </c>
      <c r="T14" s="191">
        <v>0</v>
      </c>
    </row>
    <row r="15" spans="1:20" ht="14.25" thickBot="1" thickTop="1">
      <c r="A15" s="47"/>
      <c r="B15" s="48"/>
      <c r="C15" s="45"/>
      <c r="D15" s="49" t="s">
        <v>79</v>
      </c>
      <c r="E15" s="50" t="s">
        <v>82</v>
      </c>
      <c r="F15" s="50">
        <v>41</v>
      </c>
      <c r="G15" s="216">
        <v>535</v>
      </c>
      <c r="H15" s="216">
        <v>0</v>
      </c>
      <c r="I15" s="216"/>
      <c r="J15" s="216"/>
      <c r="K15" s="51">
        <v>1000</v>
      </c>
      <c r="L15" s="51">
        <v>0</v>
      </c>
      <c r="M15" s="206">
        <v>3100</v>
      </c>
      <c r="N15" s="190">
        <v>0</v>
      </c>
      <c r="O15" s="51">
        <v>1000</v>
      </c>
      <c r="P15" s="51">
        <v>0</v>
      </c>
      <c r="Q15" s="206">
        <v>1000</v>
      </c>
      <c r="R15" s="190">
        <v>0</v>
      </c>
      <c r="S15" s="190">
        <v>1000</v>
      </c>
      <c r="T15" s="191">
        <v>0</v>
      </c>
    </row>
    <row r="16" spans="1:20" ht="14.25" thickBot="1" thickTop="1">
      <c r="A16" s="47"/>
      <c r="B16" s="48"/>
      <c r="C16" s="45"/>
      <c r="D16" s="49" t="s">
        <v>80</v>
      </c>
      <c r="E16" s="50" t="s">
        <v>88</v>
      </c>
      <c r="F16" s="50">
        <v>41</v>
      </c>
      <c r="G16" s="216">
        <v>1876</v>
      </c>
      <c r="H16" s="216">
        <v>0</v>
      </c>
      <c r="I16" s="216"/>
      <c r="J16" s="216"/>
      <c r="K16" s="51">
        <v>2100</v>
      </c>
      <c r="L16" s="51">
        <v>0</v>
      </c>
      <c r="M16" s="206">
        <v>0</v>
      </c>
      <c r="N16" s="190">
        <v>0</v>
      </c>
      <c r="O16" s="51">
        <v>2100</v>
      </c>
      <c r="P16" s="51">
        <v>0</v>
      </c>
      <c r="Q16" s="206">
        <v>2100</v>
      </c>
      <c r="R16" s="190">
        <v>0</v>
      </c>
      <c r="S16" s="190">
        <v>2100</v>
      </c>
      <c r="T16" s="191">
        <v>0</v>
      </c>
    </row>
    <row r="17" spans="1:20" ht="14.25" thickBot="1" thickTop="1">
      <c r="A17" s="47"/>
      <c r="B17" s="52">
        <v>3</v>
      </c>
      <c r="C17" s="53" t="s">
        <v>103</v>
      </c>
      <c r="D17" s="54"/>
      <c r="E17" s="54"/>
      <c r="F17" s="54"/>
      <c r="G17" s="186">
        <f aca="true" t="shared" si="8" ref="G17:T17">G18</f>
        <v>0</v>
      </c>
      <c r="H17" s="186">
        <f t="shared" si="8"/>
        <v>0</v>
      </c>
      <c r="I17" s="186"/>
      <c r="J17" s="186"/>
      <c r="K17" s="43">
        <f t="shared" si="8"/>
        <v>300</v>
      </c>
      <c r="L17" s="43">
        <f t="shared" si="8"/>
        <v>0</v>
      </c>
      <c r="M17" s="204">
        <f t="shared" si="8"/>
        <v>300</v>
      </c>
      <c r="N17" s="186">
        <f t="shared" si="8"/>
        <v>0</v>
      </c>
      <c r="O17" s="43">
        <f t="shared" si="8"/>
        <v>300</v>
      </c>
      <c r="P17" s="43">
        <f t="shared" si="8"/>
        <v>0</v>
      </c>
      <c r="Q17" s="204">
        <f t="shared" si="8"/>
        <v>300</v>
      </c>
      <c r="R17" s="186">
        <f t="shared" si="8"/>
        <v>0</v>
      </c>
      <c r="S17" s="186">
        <f t="shared" si="8"/>
        <v>300</v>
      </c>
      <c r="T17" s="187">
        <f t="shared" si="8"/>
        <v>0</v>
      </c>
    </row>
    <row r="18" spans="1:20" ht="14.25" thickBot="1" thickTop="1">
      <c r="A18" s="47"/>
      <c r="B18" s="70"/>
      <c r="C18" s="56" t="s">
        <v>22</v>
      </c>
      <c r="D18" s="57" t="s">
        <v>5</v>
      </c>
      <c r="E18" s="58"/>
      <c r="F18" s="58"/>
      <c r="G18" s="219">
        <f>G19+G20</f>
        <v>0</v>
      </c>
      <c r="H18" s="219">
        <f>H19+H20</f>
        <v>0</v>
      </c>
      <c r="I18" s="219"/>
      <c r="J18" s="219"/>
      <c r="K18" s="83">
        <f>K19+K20</f>
        <v>300</v>
      </c>
      <c r="L18" s="83">
        <f>L19+L20</f>
        <v>0</v>
      </c>
      <c r="M18" s="226">
        <f aca="true" t="shared" si="9" ref="G18:N18">M19+M20</f>
        <v>300</v>
      </c>
      <c r="N18" s="219">
        <f t="shared" si="9"/>
        <v>0</v>
      </c>
      <c r="O18" s="83">
        <f aca="true" t="shared" si="10" ref="O18:T18">O19+O20</f>
        <v>300</v>
      </c>
      <c r="P18" s="83">
        <f t="shared" si="10"/>
        <v>0</v>
      </c>
      <c r="Q18" s="226">
        <f t="shared" si="10"/>
        <v>300</v>
      </c>
      <c r="R18" s="219">
        <f t="shared" si="10"/>
        <v>0</v>
      </c>
      <c r="S18" s="219">
        <f t="shared" si="10"/>
        <v>300</v>
      </c>
      <c r="T18" s="649">
        <f t="shared" si="10"/>
        <v>0</v>
      </c>
    </row>
    <row r="19" spans="1:20" ht="14.25" thickBot="1" thickTop="1">
      <c r="A19" s="47"/>
      <c r="B19" s="48"/>
      <c r="C19" s="45"/>
      <c r="D19" s="49" t="s">
        <v>79</v>
      </c>
      <c r="E19" s="50" t="s">
        <v>82</v>
      </c>
      <c r="F19" s="50">
        <v>41</v>
      </c>
      <c r="G19" s="216">
        <v>0</v>
      </c>
      <c r="H19" s="216">
        <v>0</v>
      </c>
      <c r="I19" s="216"/>
      <c r="J19" s="216"/>
      <c r="K19" s="51">
        <v>300</v>
      </c>
      <c r="L19" s="51">
        <v>0</v>
      </c>
      <c r="M19" s="206">
        <v>300</v>
      </c>
      <c r="N19" s="190">
        <v>0</v>
      </c>
      <c r="O19" s="51">
        <v>300</v>
      </c>
      <c r="P19" s="51">
        <v>0</v>
      </c>
      <c r="Q19" s="206">
        <v>300</v>
      </c>
      <c r="R19" s="190">
        <v>0</v>
      </c>
      <c r="S19" s="190">
        <v>300</v>
      </c>
      <c r="T19" s="191">
        <v>0</v>
      </c>
    </row>
    <row r="20" spans="1:20" ht="14.25" thickBot="1" thickTop="1">
      <c r="A20" s="47"/>
      <c r="B20" s="48"/>
      <c r="C20" s="45"/>
      <c r="D20" s="49" t="s">
        <v>172</v>
      </c>
      <c r="E20" s="50" t="s">
        <v>181</v>
      </c>
      <c r="F20" s="50">
        <v>41</v>
      </c>
      <c r="G20" s="245">
        <v>0</v>
      </c>
      <c r="H20" s="245">
        <v>0</v>
      </c>
      <c r="I20" s="245"/>
      <c r="J20" s="245"/>
      <c r="K20" s="51">
        <v>0</v>
      </c>
      <c r="L20" s="51">
        <v>0</v>
      </c>
      <c r="M20" s="300">
        <v>0</v>
      </c>
      <c r="N20" s="220">
        <v>0</v>
      </c>
      <c r="O20" s="51">
        <v>0</v>
      </c>
      <c r="P20" s="51">
        <v>0</v>
      </c>
      <c r="Q20" s="300">
        <v>0</v>
      </c>
      <c r="R20" s="220">
        <v>0</v>
      </c>
      <c r="S20" s="220">
        <v>0</v>
      </c>
      <c r="T20" s="651">
        <v>0</v>
      </c>
    </row>
    <row r="21" ht="13.5" thickTop="1"/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BUBLÁKOVÁ Dana</cp:lastModifiedBy>
  <cp:lastPrinted>2018-12-20T12:24:28Z</cp:lastPrinted>
  <dcterms:created xsi:type="dcterms:W3CDTF">2008-11-02T23:33:41Z</dcterms:created>
  <dcterms:modified xsi:type="dcterms:W3CDTF">2019-11-11T07:00:57Z</dcterms:modified>
  <cp:category/>
  <cp:version/>
  <cp:contentType/>
  <cp:contentStatus/>
</cp:coreProperties>
</file>