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u44916\Documents\"/>
    </mc:Choice>
  </mc:AlternateContent>
  <xr:revisionPtr revIDLastSave="0" documentId="13_ncr:1_{20A6BF07-698A-4CB0-B3BA-FDCABB50CF9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íjmy" sheetId="1" r:id="rId1"/>
    <sheet name="Výdavky podľa programov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2" l="1"/>
  <c r="H16" i="2"/>
  <c r="F16" i="2"/>
  <c r="D46" i="1"/>
  <c r="E46" i="1"/>
  <c r="C46" i="1"/>
  <c r="D56" i="1"/>
  <c r="E56" i="1"/>
  <c r="C56" i="1"/>
  <c r="D58" i="1"/>
  <c r="E58" i="1"/>
  <c r="C58" i="1"/>
  <c r="H21" i="2"/>
  <c r="G21" i="2"/>
  <c r="G58" i="2"/>
  <c r="F21" i="2"/>
  <c r="H58" i="2"/>
  <c r="H57" i="2" s="1"/>
  <c r="F58" i="2"/>
  <c r="C43" i="1"/>
  <c r="D96" i="1"/>
  <c r="E96" i="1"/>
  <c r="C96" i="1"/>
  <c r="D43" i="1"/>
  <c r="E43" i="1"/>
  <c r="E79" i="1"/>
  <c r="D79" i="1"/>
  <c r="C79" i="1"/>
  <c r="D24" i="1"/>
  <c r="E24" i="1"/>
  <c r="C24" i="1"/>
  <c r="D13" i="1"/>
  <c r="E13" i="1"/>
  <c r="C13" i="1"/>
  <c r="H60" i="2"/>
  <c r="F60" i="2" l="1"/>
  <c r="F57" i="2" s="1"/>
  <c r="G60" i="2"/>
  <c r="G57" i="2" s="1"/>
  <c r="D94" i="1" l="1"/>
  <c r="E94" i="1"/>
  <c r="C94" i="1"/>
  <c r="D45" i="1" l="1"/>
  <c r="E45" i="1"/>
  <c r="E42" i="1" l="1"/>
  <c r="D42" i="1"/>
  <c r="C45" i="1"/>
  <c r="G52" i="2"/>
  <c r="H52" i="2"/>
  <c r="H70" i="2" s="1"/>
  <c r="G48" i="2"/>
  <c r="H48" i="2"/>
  <c r="G46" i="2"/>
  <c r="H46" i="2"/>
  <c r="G14" i="2"/>
  <c r="H14" i="2"/>
  <c r="G6" i="2"/>
  <c r="H6" i="2"/>
  <c r="G70" i="2" l="1"/>
  <c r="E41" i="1"/>
  <c r="E82" i="1" s="1"/>
  <c r="D41" i="1"/>
  <c r="D82" i="1" s="1"/>
  <c r="F6" i="2"/>
  <c r="D115" i="1" l="1"/>
  <c r="E115" i="1"/>
  <c r="C115" i="1"/>
  <c r="C85" i="1" l="1"/>
  <c r="D85" i="1"/>
  <c r="E85" i="1"/>
  <c r="C99" i="1"/>
  <c r="C93" i="1" s="1"/>
  <c r="D99" i="1"/>
  <c r="D93" i="1" s="1"/>
  <c r="E99" i="1"/>
  <c r="E93" i="1" s="1"/>
  <c r="D37" i="1"/>
  <c r="E37" i="1"/>
  <c r="C37" i="1"/>
  <c r="D28" i="1"/>
  <c r="E28" i="1"/>
  <c r="C28" i="1"/>
  <c r="D36" i="1" l="1"/>
  <c r="E36" i="1"/>
  <c r="C36" i="1"/>
  <c r="F52" i="2"/>
  <c r="F14" i="2"/>
  <c r="F48" i="2"/>
  <c r="F46" i="2"/>
  <c r="D121" i="1"/>
  <c r="E121" i="1"/>
  <c r="C121" i="1"/>
  <c r="D19" i="1"/>
  <c r="D18" i="1" s="1"/>
  <c r="E19" i="1"/>
  <c r="E18" i="1" s="1"/>
  <c r="C19" i="1"/>
  <c r="C18" i="1" s="1"/>
  <c r="D34" i="1"/>
  <c r="D33" i="1" s="1"/>
  <c r="E34" i="1"/>
  <c r="E33" i="1" s="1"/>
  <c r="D31" i="1"/>
  <c r="E31" i="1"/>
  <c r="C42" i="1"/>
  <c r="C34" i="1"/>
  <c r="C33" i="1" s="1"/>
  <c r="C31" i="1"/>
  <c r="D9" i="1"/>
  <c r="E9" i="1"/>
  <c r="D7" i="1"/>
  <c r="D6" i="1" s="1"/>
  <c r="E7" i="1"/>
  <c r="E6" i="1" s="1"/>
  <c r="C9" i="1"/>
  <c r="C7" i="1"/>
  <c r="C6" i="1" s="1"/>
  <c r="F70" i="2" l="1"/>
  <c r="D103" i="1"/>
  <c r="D120" i="1" s="1"/>
  <c r="C103" i="1"/>
  <c r="C120" i="1" s="1"/>
  <c r="D23" i="1"/>
  <c r="D17" i="1" s="1"/>
  <c r="E103" i="1"/>
  <c r="E120" i="1" s="1"/>
  <c r="C41" i="1"/>
  <c r="C82" i="1" s="1"/>
  <c r="E23" i="1"/>
  <c r="E17" i="1" s="1"/>
  <c r="D5" i="1"/>
  <c r="E5" i="1"/>
  <c r="C23" i="1"/>
  <c r="C17" i="1" s="1"/>
  <c r="C5" i="1"/>
  <c r="E87" i="1" l="1"/>
  <c r="C87" i="1"/>
  <c r="C119" i="1" s="1"/>
  <c r="C122" i="1" s="1"/>
  <c r="D87" i="1"/>
  <c r="E119" i="1" l="1"/>
  <c r="E122" i="1" s="1"/>
  <c r="D119" i="1"/>
  <c r="D1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</author>
  </authors>
  <commentList>
    <comment ref="B49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office: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<sst xmlns="http://schemas.openxmlformats.org/spreadsheetml/2006/main" count="207" uniqueCount="180">
  <si>
    <t xml:space="preserve">Bežné príjmy </t>
  </si>
  <si>
    <t xml:space="preserve">Upravený </t>
  </si>
  <si>
    <t>Čerpanie</t>
  </si>
  <si>
    <t>rozpočet</t>
  </si>
  <si>
    <t>v EUR</t>
  </si>
  <si>
    <t>Daňové príjmy</t>
  </si>
  <si>
    <t>Daň z príjmov FO</t>
  </si>
  <si>
    <t>Výnos dane z príjmov poukázany územnej samospráve</t>
  </si>
  <si>
    <t>Dane z majetku</t>
  </si>
  <si>
    <t>Daň z pozemkov</t>
  </si>
  <si>
    <t>Daň zo stavieb</t>
  </si>
  <si>
    <t>Daň z bytov</t>
  </si>
  <si>
    <t>Dane za špecifické služby</t>
  </si>
  <si>
    <t>Za psa</t>
  </si>
  <si>
    <t>Za komunálne odpady a drobné stavebné odpady</t>
  </si>
  <si>
    <t>Nedaňové príjmy-príjmy z podnikania a z vlastn.maj.</t>
  </si>
  <si>
    <t>Nedaňové príjmy - príjmy z podnikania a z vlastníctva majetku</t>
  </si>
  <si>
    <t>Príjmy z vlastníctva</t>
  </si>
  <si>
    <t>Z prenajatých bytov,kult. Domu, Domu smútku, kancelárie, ...</t>
  </si>
  <si>
    <t>Administratívne a iné poplatky a platby</t>
  </si>
  <si>
    <t xml:space="preserve">Administratívne poplatky </t>
  </si>
  <si>
    <t>Správne popl./Over.podpisu,listiny,registre,SOcU-pov.,osvedč.,reg.,...</t>
  </si>
  <si>
    <t>Príjjem z pokút</t>
  </si>
  <si>
    <t>Poplatky a platby z nepriem. a náhodného predaja a služieb</t>
  </si>
  <si>
    <t>Ďalšie administratívne a iné poplatky a platby</t>
  </si>
  <si>
    <t>Poplatok za znečisťovanie ovzdušia</t>
  </si>
  <si>
    <t>Úroky z účtov finančného hospodárenia</t>
  </si>
  <si>
    <t>Iné nedaňové príjmy</t>
  </si>
  <si>
    <t>Ostatné príjmy</t>
  </si>
  <si>
    <t>Granty a transfery</t>
  </si>
  <si>
    <t>Tuzemské bežné granty a transfery</t>
  </si>
  <si>
    <t xml:space="preserve">Granty </t>
  </si>
  <si>
    <t>Sponzorské príspevky</t>
  </si>
  <si>
    <t>Tuzemské dotácie a transfery</t>
  </si>
  <si>
    <t>Dotácia zo ŠR/Matrika</t>
  </si>
  <si>
    <t>Dotácia/REGOB-reg.evidencie obyvateľov</t>
  </si>
  <si>
    <t>Hmotná núdza-Strava</t>
  </si>
  <si>
    <t>Hmotná núdza-Školské pomôcky</t>
  </si>
  <si>
    <t>Bežné príjmy spolu:</t>
  </si>
  <si>
    <t>ZŠ/Bežné príjmy</t>
  </si>
  <si>
    <t>Kapitálové príjmy</t>
  </si>
  <si>
    <t>Kapitálové príjmy spolu:</t>
  </si>
  <si>
    <t>Finančné operácie - príjmy</t>
  </si>
  <si>
    <t>Finančné operácie - príjmové spolu:</t>
  </si>
  <si>
    <t>Bežné príjmy</t>
  </si>
  <si>
    <t>Príjmové finančné operácie</t>
  </si>
  <si>
    <t>PRÍJMY SPOLU</t>
  </si>
  <si>
    <t>Príjmy verejného priestranstva</t>
  </si>
  <si>
    <t>KUCDPK Za-miestne a účelové komunikácie</t>
  </si>
  <si>
    <t>Výrub drevín, vodné hospodárstvo, ochrana prírody a krajiny</t>
  </si>
  <si>
    <t>Bežné transfery (mimo preneseného výkonu štátnej správy)</t>
  </si>
  <si>
    <t>Bežné transfery-prenesený výkon štátnej správy</t>
  </si>
  <si>
    <t>PROGRAM 1:     Plánovanie, manažment a kontrola</t>
  </si>
  <si>
    <t>Činnosť obecného úradu</t>
  </si>
  <si>
    <t>Členstvo v organizáciach a združeniach</t>
  </si>
  <si>
    <t>Vnútorná kontrola</t>
  </si>
  <si>
    <t xml:space="preserve">Audit </t>
  </si>
  <si>
    <t>PROGRAM 2:     Propagácia a prezentácia obce</t>
  </si>
  <si>
    <t>Propagácia a prezentácia obce</t>
  </si>
  <si>
    <t>PROGRAM 3:     Interné služby obce</t>
  </si>
  <si>
    <t>Činnosť volených orgánov samosprávy</t>
  </si>
  <si>
    <t>Plánovanie obce</t>
  </si>
  <si>
    <t>Vzdelávanie zamestnancov obecného úradu</t>
  </si>
  <si>
    <t>PROGRAM 4:     Služby občanom</t>
  </si>
  <si>
    <t>Činnosť matriky</t>
  </si>
  <si>
    <t xml:space="preserve">                                    Rozvoj obce-aktivačné práce</t>
  </si>
  <si>
    <t>Evidencia obyvateľstva</t>
  </si>
  <si>
    <t>Cintorínske a pohrebné služby</t>
  </si>
  <si>
    <t>Odpadové hospodárstvo</t>
  </si>
  <si>
    <t>Miestny rozhlas</t>
  </si>
  <si>
    <t>Verejné osvetlenie</t>
  </si>
  <si>
    <t>Ochrana životného prostredia</t>
  </si>
  <si>
    <t>Komunikácie</t>
  </si>
  <si>
    <t>Pomoc občanom v hmotnej a sociálnej núdzi</t>
  </si>
  <si>
    <t xml:space="preserve">Opatrovateľská služba </t>
  </si>
  <si>
    <t>Teplo/Kotolňa</t>
  </si>
  <si>
    <t>PROGRAM 5:     Bezpečnosť a ochrana</t>
  </si>
  <si>
    <t>Požiarna ochrana</t>
  </si>
  <si>
    <t>PROGRAM 6:     Šport</t>
  </si>
  <si>
    <t>Športové súťaže a podujatia</t>
  </si>
  <si>
    <t>Podpora športových klubov</t>
  </si>
  <si>
    <t>Športová infraštruktúra</t>
  </si>
  <si>
    <t>PROGRAM 7:     Kultúra</t>
  </si>
  <si>
    <t>Kultúrny dom a kultúrne podujatia</t>
  </si>
  <si>
    <t>Obecná knižnica</t>
  </si>
  <si>
    <t>Organizácia občianskych obradov</t>
  </si>
  <si>
    <t>PROGRAM 8:     Vzdelávanie</t>
  </si>
  <si>
    <t>Základná škola</t>
  </si>
  <si>
    <t>Materská škola</t>
  </si>
  <si>
    <t>Školská jedáleň</t>
  </si>
  <si>
    <t>Výdavky celkom:</t>
  </si>
  <si>
    <t>Upravený rozpočet</t>
  </si>
  <si>
    <t>Spoločný obecný úrad</t>
  </si>
  <si>
    <t>Neformálne vzdelávanie pre deti a mládež</t>
  </si>
  <si>
    <t>Záujmová činnosť</t>
  </si>
  <si>
    <t>Výchova a vzdelávanie</t>
  </si>
  <si>
    <t>ÚPSVaR/Hmotná núdza-strava</t>
  </si>
  <si>
    <t>Výdavky</t>
  </si>
  <si>
    <t>;</t>
  </si>
  <si>
    <t>Z prenájmu -STRED s.r.o.+miestny rozhlas</t>
  </si>
  <si>
    <t>Teplo/ZŠ,prefotenie,cint.poplatky,popl.za opatr.službu,predaj, vykopanie hrobu, hrobové miesta, ...</t>
  </si>
  <si>
    <t>Príjem z predaja pozemkov a nehm.aktív</t>
  </si>
  <si>
    <t>Predaj pozemkov</t>
  </si>
  <si>
    <t>Školstvo/RO s právnou subjekt-ZŠ s MŠ Rabčice</t>
  </si>
  <si>
    <t>Obecný vodovod</t>
  </si>
  <si>
    <t>Byty - 10 BJ + Drobná prevádzka</t>
  </si>
  <si>
    <t>1 2</t>
  </si>
  <si>
    <t>1 3</t>
  </si>
  <si>
    <t>2 1</t>
  </si>
  <si>
    <t>4 1</t>
  </si>
  <si>
    <t>4 2</t>
  </si>
  <si>
    <t>Bankové poplatky</t>
  </si>
  <si>
    <t>Záujmové vzdelávanie pre deti a mládež</t>
  </si>
  <si>
    <t>Prevod prebytku z rez. Fondu</t>
  </si>
  <si>
    <t>Dotácia/Register adries</t>
  </si>
  <si>
    <t>Register adries</t>
  </si>
  <si>
    <t>Dotácia/Vojnové hroby</t>
  </si>
  <si>
    <t>Multifunkčný OcÚ a multifunkčná sála</t>
  </si>
  <si>
    <t>Vojnové hroby</t>
  </si>
  <si>
    <t>Školský klub</t>
  </si>
  <si>
    <t>Splátka úrokov z úveru</t>
  </si>
  <si>
    <t>Predaj prebytočného materiálu</t>
  </si>
  <si>
    <t>Splátka úveru</t>
  </si>
  <si>
    <t>Voľby</t>
  </si>
  <si>
    <t>Grant-Projekt "Ochrana kult. A prír.ded."</t>
  </si>
  <si>
    <t>Grant-Enviromentálny fond</t>
  </si>
  <si>
    <t>Zahraničné granty</t>
  </si>
  <si>
    <t>Dot.-Proj."Babiohorské cyklotrasy"-bežný</t>
  </si>
  <si>
    <t>Dot-Proj."Ochrana kult.a prír.ded"-bežný</t>
  </si>
  <si>
    <t>Príjmy z dobropisov, nedoplatky</t>
  </si>
  <si>
    <t>Vratky</t>
  </si>
  <si>
    <t>MPC asistenti/Školstvo</t>
  </si>
  <si>
    <t>MV/Asistent učiteľa</t>
  </si>
  <si>
    <t>MV/Školstvo-prenesené kompetencie</t>
  </si>
  <si>
    <t>MV/Školstvo-učebnice</t>
  </si>
  <si>
    <t>MV/Školstvo-vzdelávacie poukazy</t>
  </si>
  <si>
    <t>MV/Školstvo - Výchova a vzdelávanie</t>
  </si>
  <si>
    <t>MV/Školstvo dot. Na žiakov zo sociálne znevýhodneného prostredia</t>
  </si>
  <si>
    <t>MV/Školstvo - Lyžiarsky výcvik</t>
  </si>
  <si>
    <t>MV/Školstvo -Škola v prírode</t>
  </si>
  <si>
    <t>Nevyč.prost. Z min.roka-ZŠ-Obedy zadarmo</t>
  </si>
  <si>
    <t>Vzdelanie/Obec</t>
  </si>
  <si>
    <t>Vzdelanie/Škola</t>
  </si>
  <si>
    <t xml:space="preserve">          Rozpočet 2021</t>
  </si>
  <si>
    <t>Obedy zadarmo</t>
  </si>
  <si>
    <t>Hmotná núdza-školské pomôcky</t>
  </si>
  <si>
    <t>PRÍJMY                                                                     ku 30.6.2022</t>
  </si>
  <si>
    <t>Rozpočet 2022</t>
  </si>
  <si>
    <t>ku 30.6.2022</t>
  </si>
  <si>
    <t>Za ubytovanie</t>
  </si>
  <si>
    <t>MH SR/Testovanie-zamestnanci</t>
  </si>
  <si>
    <t>MV SR/Dotácia-human.pomoc Ukrajina</t>
  </si>
  <si>
    <t>UPSVaR</t>
  </si>
  <si>
    <t>ÚPSVaR/minulý rok</t>
  </si>
  <si>
    <t>MV/Školstvo-špecifiká</t>
  </si>
  <si>
    <t>MV/Školstvo-edukačné publikácie</t>
  </si>
  <si>
    <t>MV/Školstvo-Špecifiká/Ukrajina</t>
  </si>
  <si>
    <t>MV/Školstvo-"Spolu múdrejší"</t>
  </si>
  <si>
    <t>RU ŠS/Pomocný vychovávateľ</t>
  </si>
  <si>
    <t>RU ŠS/Edukačné publikácie</t>
  </si>
  <si>
    <t>Transfery od subj.nezar.vo VS v reg.organiz. Vedenom ŠU SR</t>
  </si>
  <si>
    <t>DPO/Dotácia - požiarnici</t>
  </si>
  <si>
    <t>Transfery od ost.subjektov VS</t>
  </si>
  <si>
    <t>k 30.6.2022</t>
  </si>
  <si>
    <t>MŽP-Dotácia/Zberný dvor-ŠR</t>
  </si>
  <si>
    <t>MŽP-Dotácia/Zberný dvor-EU</t>
  </si>
  <si>
    <t>Tuzemské a kapitálové granty</t>
  </si>
  <si>
    <t>Nevyč.prostr. Z min.roka-ZŠ-Múdre hranie</t>
  </si>
  <si>
    <t>Nevyč.prostr.z min.roka-ZŠ Gramotnosť</t>
  </si>
  <si>
    <t>Nevyč.prostr.z min.roka-Env.fond-kompostéry</t>
  </si>
  <si>
    <t>Popl.IOMO</t>
  </si>
  <si>
    <t>VÝDAVKY /PODĽA PROGRAMOV/                                                                 ku 30.6.2022</t>
  </si>
  <si>
    <t>Snehová kalamita</t>
  </si>
  <si>
    <t>Zberný dvor</t>
  </si>
  <si>
    <t>Testovanie pracovníkov proti COVID-u</t>
  </si>
  <si>
    <t>Sprístupnenie kult. A prír. Dedičstva  - Cykloturist. Chodník</t>
  </si>
  <si>
    <t>Humanitárna pomoc</t>
  </si>
  <si>
    <t>Projekt "Detské ihrisko"</t>
  </si>
  <si>
    <t>OU/Humanitárna pomoc</t>
  </si>
  <si>
    <t>Čerpanie k 30.6.2022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</si>
</sst>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11"/>
      <name val="Arial CE"/>
      <family val="2"/>
      <charset val="238"/>
    </font>
    <font>
      <b/>
      <i/>
      <sz val="11"/>
      <color theme="1"/>
      <name val="Arial CE"/>
      <family val="2"/>
      <charset val="238"/>
    </font>
    <font>
      <b/>
      <sz val="11"/>
      <color rgb="FF000000"/>
      <name val="Arial Narrow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9"/>
      <color rgb="FF000000"/>
      <name val="Arial CE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9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sz val="11"/>
      <color theme="1"/>
      <name val="Arial CE"/>
      <family val="2"/>
      <charset val="238"/>
    </font>
    <font>
      <b/>
      <i/>
      <sz val="9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b/>
      <sz val="9"/>
      <color theme="1"/>
      <name val="Arial Black"/>
      <family val="2"/>
      <charset val="238"/>
    </font>
    <font>
      <b/>
      <sz val="9"/>
      <name val="Arial Black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2" borderId="1" xfId="0" applyFont="1" applyFill="1" applyBorder="1"/>
    <xf numFmtId="0" fontId="12" fillId="4" borderId="1" xfId="0" applyFont="1" applyFill="1" applyBorder="1"/>
    <xf numFmtId="0" fontId="22" fillId="0" borderId="0" xfId="0" applyFont="1" applyAlignment="1">
      <alignment horizontal="center"/>
    </xf>
    <xf numFmtId="49" fontId="23" fillId="13" borderId="7" xfId="0" applyNumberFormat="1" applyFont="1" applyFill="1" applyBorder="1" applyAlignment="1">
      <alignment horizontal="left"/>
    </xf>
    <xf numFmtId="49" fontId="23" fillId="13" borderId="8" xfId="0" applyNumberFormat="1" applyFont="1" applyFill="1" applyBorder="1" applyAlignment="1">
      <alignment horizontal="left"/>
    </xf>
    <xf numFmtId="49" fontId="24" fillId="13" borderId="9" xfId="0" applyNumberFormat="1" applyFont="1" applyFill="1" applyBorder="1" applyAlignment="1">
      <alignment horizontal="left"/>
    </xf>
    <xf numFmtId="0" fontId="25" fillId="13" borderId="10" xfId="0" applyFont="1" applyFill="1" applyBorder="1" applyAlignment="1">
      <alignment horizontal="center"/>
    </xf>
    <xf numFmtId="49" fontId="26" fillId="13" borderId="11" xfId="0" applyNumberFormat="1" applyFont="1" applyFill="1" applyBorder="1" applyAlignment="1">
      <alignment horizontal="center"/>
    </xf>
    <xf numFmtId="49" fontId="27" fillId="13" borderId="11" xfId="0" applyNumberFormat="1" applyFont="1" applyFill="1" applyBorder="1" applyAlignment="1">
      <alignment horizontal="center"/>
    </xf>
    <xf numFmtId="49" fontId="28" fillId="13" borderId="11" xfId="0" applyNumberFormat="1" applyFont="1" applyFill="1" applyBorder="1" applyAlignment="1">
      <alignment horizontal="center"/>
    </xf>
    <xf numFmtId="0" fontId="28" fillId="13" borderId="11" xfId="0" applyFont="1" applyFill="1" applyBorder="1" applyAlignment="1"/>
    <xf numFmtId="49" fontId="27" fillId="13" borderId="12" xfId="0" applyNumberFormat="1" applyFont="1" applyFill="1" applyBorder="1" applyAlignment="1">
      <alignment horizontal="center" vertical="center" wrapText="1"/>
    </xf>
    <xf numFmtId="0" fontId="25" fillId="13" borderId="6" xfId="0" applyFont="1" applyFill="1" applyBorder="1" applyAlignment="1">
      <alignment horizontal="center"/>
    </xf>
    <xf numFmtId="0" fontId="28" fillId="13" borderId="3" xfId="0" applyFont="1" applyFill="1" applyBorder="1" applyAlignment="1">
      <alignment horizontal="center"/>
    </xf>
    <xf numFmtId="49" fontId="28" fillId="13" borderId="3" xfId="0" applyNumberFormat="1" applyFont="1" applyFill="1" applyBorder="1" applyAlignment="1">
      <alignment horizontal="center"/>
    </xf>
    <xf numFmtId="49" fontId="28" fillId="13" borderId="13" xfId="0" applyNumberFormat="1" applyFont="1" applyFill="1" applyBorder="1" applyAlignment="1">
      <alignment horizontal="center"/>
    </xf>
    <xf numFmtId="0" fontId="28" fillId="13" borderId="14" xfId="0" applyFont="1" applyFill="1" applyBorder="1"/>
    <xf numFmtId="49" fontId="27" fillId="13" borderId="15" xfId="0" applyNumberFormat="1" applyFont="1" applyFill="1" applyBorder="1" applyAlignment="1">
      <alignment horizontal="center" vertical="center" wrapText="1"/>
    </xf>
    <xf numFmtId="0" fontId="25" fillId="13" borderId="4" xfId="0" applyFont="1" applyFill="1" applyBorder="1" applyAlignment="1">
      <alignment horizontal="center"/>
    </xf>
    <xf numFmtId="0" fontId="28" fillId="13" borderId="4" xfId="0" applyFont="1" applyFill="1" applyBorder="1" applyAlignment="1">
      <alignment horizontal="center"/>
    </xf>
    <xf numFmtId="49" fontId="28" fillId="13" borderId="4" xfId="0" applyNumberFormat="1" applyFont="1" applyFill="1" applyBorder="1" applyAlignment="1">
      <alignment horizontal="center"/>
    </xf>
    <xf numFmtId="0" fontId="28" fillId="13" borderId="4" xfId="0" applyFont="1" applyFill="1" applyBorder="1"/>
    <xf numFmtId="49" fontId="27" fillId="13" borderId="4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/>
    </xf>
    <xf numFmtId="0" fontId="30" fillId="14" borderId="4" xfId="0" applyFont="1" applyFill="1" applyBorder="1" applyAlignment="1">
      <alignment vertical="center"/>
    </xf>
    <xf numFmtId="0" fontId="28" fillId="14" borderId="4" xfId="0" applyFont="1" applyFill="1" applyBorder="1" applyAlignment="1"/>
    <xf numFmtId="0" fontId="28" fillId="15" borderId="4" xfId="0" applyFont="1" applyFill="1" applyBorder="1" applyAlignment="1"/>
    <xf numFmtId="0" fontId="30" fillId="14" borderId="4" xfId="0" applyFont="1" applyFill="1" applyBorder="1" applyAlignment="1"/>
    <xf numFmtId="0" fontId="30" fillId="14" borderId="16" xfId="0" applyFont="1" applyFill="1" applyBorder="1" applyAlignment="1">
      <alignment vertical="center"/>
    </xf>
    <xf numFmtId="0" fontId="28" fillId="14" borderId="17" xfId="0" applyFont="1" applyFill="1" applyBorder="1" applyAlignment="1"/>
    <xf numFmtId="0" fontId="30" fillId="14" borderId="18" xfId="0" applyFont="1" applyFill="1" applyBorder="1" applyAlignment="1"/>
    <xf numFmtId="0" fontId="37" fillId="14" borderId="17" xfId="0" applyFont="1" applyFill="1" applyBorder="1" applyAlignment="1"/>
    <xf numFmtId="0" fontId="37" fillId="14" borderId="18" xfId="0" applyFont="1" applyFill="1" applyBorder="1" applyAlignment="1"/>
    <xf numFmtId="0" fontId="21" fillId="2" borderId="16" xfId="0" applyFont="1" applyFill="1" applyBorder="1"/>
    <xf numFmtId="0" fontId="21" fillId="2" borderId="4" xfId="0" applyFont="1" applyFill="1" applyBorder="1"/>
    <xf numFmtId="49" fontId="24" fillId="13" borderId="1" xfId="0" applyNumberFormat="1" applyFont="1" applyFill="1" applyBorder="1" applyAlignment="1">
      <alignment horizontal="left"/>
    </xf>
    <xf numFmtId="2" fontId="31" fillId="14" borderId="4" xfId="0" applyNumberFormat="1" applyFont="1" applyFill="1" applyBorder="1" applyAlignment="1"/>
    <xf numFmtId="2" fontId="31" fillId="15" borderId="4" xfId="0" applyNumberFormat="1" applyFont="1" applyFill="1" applyBorder="1" applyAlignment="1"/>
    <xf numFmtId="2" fontId="38" fillId="14" borderId="4" xfId="0" applyNumberFormat="1" applyFont="1" applyFill="1" applyBorder="1" applyAlignment="1"/>
    <xf numFmtId="2" fontId="18" fillId="2" borderId="4" xfId="0" applyNumberFormat="1" applyFont="1" applyFill="1" applyBorder="1"/>
    <xf numFmtId="0" fontId="30" fillId="15" borderId="4" xfId="0" applyFont="1" applyFill="1" applyBorder="1" applyAlignment="1">
      <alignment vertical="center"/>
    </xf>
    <xf numFmtId="2" fontId="39" fillId="15" borderId="19" xfId="0" applyNumberFormat="1" applyFont="1" applyFill="1" applyBorder="1" applyAlignment="1">
      <alignment horizontal="right" wrapText="1"/>
    </xf>
    <xf numFmtId="0" fontId="33" fillId="12" borderId="4" xfId="0" applyFont="1" applyFill="1" applyBorder="1" applyAlignment="1"/>
    <xf numFmtId="0" fontId="28" fillId="12" borderId="4" xfId="0" applyFont="1" applyFill="1" applyBorder="1" applyAlignment="1"/>
    <xf numFmtId="2" fontId="34" fillId="12" borderId="4" xfId="0" applyNumberFormat="1" applyFont="1" applyFill="1" applyBorder="1" applyAlignment="1"/>
    <xf numFmtId="0" fontId="33" fillId="12" borderId="16" xfId="0" applyFont="1" applyFill="1" applyBorder="1" applyAlignment="1"/>
    <xf numFmtId="0" fontId="28" fillId="12" borderId="17" xfId="0" applyFont="1" applyFill="1" applyBorder="1" applyAlignment="1"/>
    <xf numFmtId="0" fontId="28" fillId="12" borderId="18" xfId="0" applyFont="1" applyFill="1" applyBorder="1" applyAlignment="1"/>
    <xf numFmtId="2" fontId="34" fillId="12" borderId="4" xfId="0" applyNumberFormat="1" applyFont="1" applyFill="1" applyBorder="1" applyAlignment="1">
      <alignment horizontal="right"/>
    </xf>
    <xf numFmtId="2" fontId="34" fillId="12" borderId="18" xfId="0" applyNumberFormat="1" applyFont="1" applyFill="1" applyBorder="1" applyAlignment="1">
      <alignment horizontal="right"/>
    </xf>
    <xf numFmtId="0" fontId="32" fillId="12" borderId="4" xfId="0" applyFont="1" applyFill="1" applyBorder="1" applyAlignment="1"/>
    <xf numFmtId="0" fontId="35" fillId="12" borderId="4" xfId="0" applyFont="1" applyFill="1" applyBorder="1" applyAlignment="1"/>
    <xf numFmtId="0" fontId="32" fillId="12" borderId="16" xfId="0" applyFont="1" applyFill="1" applyBorder="1" applyAlignment="1"/>
    <xf numFmtId="0" fontId="35" fillId="12" borderId="17" xfId="0" applyFont="1" applyFill="1" applyBorder="1" applyAlignment="1"/>
    <xf numFmtId="0" fontId="35" fillId="12" borderId="18" xfId="0" applyFont="1" applyFill="1" applyBorder="1" applyAlignment="1"/>
    <xf numFmtId="49" fontId="32" fillId="12" borderId="16" xfId="0" applyNumberFormat="1" applyFont="1" applyFill="1" applyBorder="1" applyAlignment="1">
      <alignment horizontal="center"/>
    </xf>
    <xf numFmtId="0" fontId="34" fillId="12" borderId="17" xfId="0" applyFont="1" applyFill="1" applyBorder="1"/>
    <xf numFmtId="0" fontId="34" fillId="12" borderId="18" xfId="0" applyFont="1" applyFill="1" applyBorder="1"/>
    <xf numFmtId="2" fontId="36" fillId="12" borderId="4" xfId="0" applyNumberFormat="1" applyFont="1" applyFill="1" applyBorder="1" applyAlignment="1"/>
    <xf numFmtId="2" fontId="42" fillId="12" borderId="19" xfId="0" applyNumberFormat="1" applyFont="1" applyFill="1" applyBorder="1" applyAlignment="1">
      <alignment horizontal="right" wrapText="1"/>
    </xf>
    <xf numFmtId="2" fontId="42" fillId="12" borderId="18" xfId="0" applyNumberFormat="1" applyFont="1" applyFill="1" applyBorder="1" applyAlignment="1">
      <alignment horizontal="right" wrapText="1"/>
    </xf>
    <xf numFmtId="0" fontId="34" fillId="12" borderId="4" xfId="0" applyFont="1" applyFill="1" applyBorder="1" applyAlignment="1"/>
    <xf numFmtId="2" fontId="42" fillId="0" borderId="19" xfId="0" applyNumberFormat="1" applyFont="1" applyBorder="1" applyAlignment="1">
      <alignment horizontal="right" wrapText="1"/>
    </xf>
    <xf numFmtId="2" fontId="42" fillId="0" borderId="18" xfId="0" applyNumberFormat="1" applyFont="1" applyBorder="1" applyAlignment="1">
      <alignment horizontal="right" wrapText="1"/>
    </xf>
    <xf numFmtId="0" fontId="43" fillId="0" borderId="0" xfId="0" applyFont="1"/>
    <xf numFmtId="49" fontId="32" fillId="12" borderId="16" xfId="0" applyNumberFormat="1" applyFont="1" applyFill="1" applyBorder="1" applyAlignment="1">
      <alignment horizontal="left"/>
    </xf>
    <xf numFmtId="2" fontId="0" fillId="0" borderId="0" xfId="0" applyNumberFormat="1"/>
    <xf numFmtId="49" fontId="24" fillId="13" borderId="5" xfId="0" applyNumberFormat="1" applyFont="1" applyFill="1" applyBorder="1" applyAlignment="1">
      <alignment horizontal="left"/>
    </xf>
    <xf numFmtId="49" fontId="27" fillId="13" borderId="20" xfId="0" applyNumberFormat="1" applyFont="1" applyFill="1" applyBorder="1" applyAlignment="1">
      <alignment horizontal="center" vertical="center" wrapText="1"/>
    </xf>
    <xf numFmtId="49" fontId="27" fillId="13" borderId="21" xfId="0" applyNumberFormat="1" applyFont="1" applyFill="1" applyBorder="1" applyAlignment="1">
      <alignment horizontal="center" vertical="center" wrapText="1"/>
    </xf>
    <xf numFmtId="0" fontId="29" fillId="15" borderId="17" xfId="0" applyFont="1" applyFill="1" applyBorder="1" applyAlignment="1">
      <alignment horizontal="left" vertical="center"/>
    </xf>
    <xf numFmtId="0" fontId="32" fillId="12" borderId="17" xfId="0" applyFont="1" applyFill="1" applyBorder="1" applyAlignment="1">
      <alignment horizontal="center"/>
    </xf>
    <xf numFmtId="0" fontId="34" fillId="12" borderId="17" xfId="0" applyFont="1" applyFill="1" applyBorder="1" applyAlignment="1">
      <alignment horizontal="center"/>
    </xf>
    <xf numFmtId="0" fontId="29" fillId="14" borderId="17" xfId="0" applyFont="1" applyFill="1" applyBorder="1" applyAlignment="1">
      <alignment horizontal="left" vertical="center"/>
    </xf>
    <xf numFmtId="0" fontId="32" fillId="12" borderId="2" xfId="0" applyFont="1" applyFill="1" applyBorder="1" applyAlignment="1">
      <alignment horizontal="center"/>
    </xf>
    <xf numFmtId="0" fontId="29" fillId="14" borderId="2" xfId="0" applyFont="1" applyFill="1" applyBorder="1" applyAlignment="1">
      <alignment horizontal="left" vertical="center"/>
    </xf>
    <xf numFmtId="0" fontId="34" fillId="12" borderId="2" xfId="0" applyFont="1" applyFill="1" applyBorder="1" applyAlignment="1">
      <alignment horizontal="center"/>
    </xf>
    <xf numFmtId="0" fontId="27" fillId="12" borderId="2" xfId="0" applyFont="1" applyFill="1" applyBorder="1" applyAlignment="1">
      <alignment horizontal="center"/>
    </xf>
    <xf numFmtId="16" fontId="32" fillId="12" borderId="17" xfId="0" applyNumberFormat="1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2" fontId="3" fillId="3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5" fillId="4" borderId="1" xfId="0" applyFont="1" applyFill="1" applyBorder="1"/>
    <xf numFmtId="2" fontId="6" fillId="4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left"/>
    </xf>
    <xf numFmtId="0" fontId="7" fillId="5" borderId="1" xfId="0" applyFont="1" applyFill="1" applyBorder="1"/>
    <xf numFmtId="2" fontId="7" fillId="5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9" fillId="0" borderId="1" xfId="0" applyFont="1" applyBorder="1"/>
    <xf numFmtId="2" fontId="9" fillId="6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left"/>
    </xf>
    <xf numFmtId="0" fontId="10" fillId="3" borderId="1" xfId="0" applyFont="1" applyFill="1" applyBorder="1"/>
    <xf numFmtId="2" fontId="10" fillId="3" borderId="1" xfId="0" applyNumberFormat="1" applyFont="1" applyFill="1" applyBorder="1" applyAlignment="1">
      <alignment horizontal="right"/>
    </xf>
    <xf numFmtId="0" fontId="1" fillId="7" borderId="1" xfId="0" applyFont="1" applyFill="1" applyBorder="1" applyAlignment="1">
      <alignment horizontal="left"/>
    </xf>
    <xf numFmtId="0" fontId="7" fillId="7" borderId="1" xfId="0" applyFont="1" applyFill="1" applyBorder="1"/>
    <xf numFmtId="2" fontId="7" fillId="7" borderId="1" xfId="0" applyNumberFormat="1" applyFont="1" applyFill="1" applyBorder="1" applyAlignment="1">
      <alignment horizontal="right"/>
    </xf>
    <xf numFmtId="0" fontId="4" fillId="8" borderId="1" xfId="0" applyFont="1" applyFill="1" applyBorder="1" applyAlignment="1">
      <alignment horizontal="left"/>
    </xf>
    <xf numFmtId="0" fontId="5" fillId="8" borderId="1" xfId="0" applyFont="1" applyFill="1" applyBorder="1"/>
    <xf numFmtId="2" fontId="6" fillId="8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5" fillId="5" borderId="1" xfId="0" applyFont="1" applyFill="1" applyBorder="1"/>
    <xf numFmtId="2" fontId="5" fillId="5" borderId="1" xfId="0" applyNumberFormat="1" applyFont="1" applyFill="1" applyBorder="1" applyAlignment="1">
      <alignment horizontal="right"/>
    </xf>
    <xf numFmtId="0" fontId="8" fillId="6" borderId="1" xfId="0" applyFont="1" applyFill="1" applyBorder="1" applyAlignment="1">
      <alignment horizontal="left"/>
    </xf>
    <xf numFmtId="0" fontId="9" fillId="6" borderId="1" xfId="0" applyFont="1" applyFill="1" applyBorder="1"/>
    <xf numFmtId="2" fontId="9" fillId="12" borderId="1" xfId="0" applyNumberFormat="1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right"/>
    </xf>
    <xf numFmtId="0" fontId="11" fillId="5" borderId="1" xfId="0" applyFont="1" applyFill="1" applyBorder="1"/>
    <xf numFmtId="0" fontId="20" fillId="9" borderId="1" xfId="0" applyFont="1" applyFill="1" applyBorder="1"/>
    <xf numFmtId="0" fontId="4" fillId="9" borderId="1" xfId="0" applyFont="1" applyFill="1" applyBorder="1"/>
    <xf numFmtId="2" fontId="4" fillId="9" borderId="1" xfId="0" applyNumberFormat="1" applyFont="1" applyFill="1" applyBorder="1" applyAlignment="1">
      <alignment horizontal="right" wrapText="1"/>
    </xf>
    <xf numFmtId="0" fontId="13" fillId="6" borderId="1" xfId="0" applyFont="1" applyFill="1" applyBorder="1"/>
    <xf numFmtId="0" fontId="14" fillId="6" borderId="1" xfId="0" applyFont="1" applyFill="1" applyBorder="1"/>
    <xf numFmtId="0" fontId="15" fillId="4" borderId="1" xfId="0" applyFont="1" applyFill="1" applyBorder="1"/>
    <xf numFmtId="2" fontId="15" fillId="4" borderId="1" xfId="0" applyNumberFormat="1" applyFont="1" applyFill="1" applyBorder="1" applyAlignment="1">
      <alignment horizontal="right" wrapText="1"/>
    </xf>
    <xf numFmtId="0" fontId="10" fillId="6" borderId="1" xfId="0" applyFont="1" applyFill="1" applyBorder="1"/>
    <xf numFmtId="0" fontId="13" fillId="10" borderId="1" xfId="0" applyFont="1" applyFill="1" applyBorder="1"/>
    <xf numFmtId="0" fontId="14" fillId="10" borderId="1" xfId="0" applyFont="1" applyFill="1" applyBorder="1"/>
    <xf numFmtId="2" fontId="14" fillId="10" borderId="1" xfId="0" applyNumberFormat="1" applyFont="1" applyFill="1" applyBorder="1" applyAlignment="1">
      <alignment horizontal="right"/>
    </xf>
    <xf numFmtId="2" fontId="14" fillId="6" borderId="1" xfId="0" applyNumberFormat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3" fontId="8" fillId="0" borderId="1" xfId="0" applyNumberFormat="1" applyFont="1" applyBorder="1"/>
    <xf numFmtId="0" fontId="16" fillId="6" borderId="1" xfId="0" applyFont="1" applyFill="1" applyBorder="1"/>
    <xf numFmtId="0" fontId="17" fillId="6" borderId="1" xfId="0" applyFont="1" applyFill="1" applyBorder="1"/>
    <xf numFmtId="0" fontId="8" fillId="6" borderId="1" xfId="0" applyFont="1" applyFill="1" applyBorder="1"/>
    <xf numFmtId="2" fontId="17" fillId="6" borderId="1" xfId="0" applyNumberFormat="1" applyFont="1" applyFill="1" applyBorder="1"/>
    <xf numFmtId="0" fontId="2" fillId="6" borderId="1" xfId="0" applyFont="1" applyFill="1" applyBorder="1"/>
    <xf numFmtId="2" fontId="10" fillId="6" borderId="1" xfId="0" applyNumberFormat="1" applyFont="1" applyFill="1" applyBorder="1"/>
    <xf numFmtId="2" fontId="2" fillId="6" borderId="1" xfId="0" applyNumberFormat="1" applyFont="1" applyFill="1" applyBorder="1"/>
    <xf numFmtId="0" fontId="2" fillId="11" borderId="1" xfId="0" applyFont="1" applyFill="1" applyBorder="1"/>
    <xf numFmtId="2" fontId="2" fillId="11" borderId="1" xfId="0" applyNumberFormat="1" applyFont="1" applyFill="1" applyBorder="1" applyAlignment="1">
      <alignment horizontal="right" wrapText="1"/>
    </xf>
    <xf numFmtId="0" fontId="18" fillId="9" borderId="1" xfId="0" applyFont="1" applyFill="1" applyBorder="1"/>
    <xf numFmtId="0" fontId="19" fillId="9" borderId="1" xfId="0" applyFont="1" applyFill="1" applyBorder="1"/>
    <xf numFmtId="2" fontId="18" fillId="9" borderId="1" xfId="0" applyNumberFormat="1" applyFont="1" applyFill="1" applyBorder="1" applyAlignment="1">
      <alignment horizontal="right" wrapText="1"/>
    </xf>
    <xf numFmtId="0" fontId="44" fillId="12" borderId="18" xfId="0" applyFont="1" applyFill="1" applyBorder="1"/>
    <xf numFmtId="2" fontId="36" fillId="12" borderId="4" xfId="0" applyNumberFormat="1" applyFont="1" applyFill="1" applyBorder="1" applyAlignment="1">
      <alignment horizontal="right"/>
    </xf>
    <xf numFmtId="0" fontId="25" fillId="2" borderId="4" xfId="0" applyFont="1" applyFill="1" applyBorder="1" applyAlignment="1">
      <alignment horizontal="center"/>
    </xf>
    <xf numFmtId="0" fontId="28" fillId="12" borderId="16" xfId="0" applyFont="1" applyFill="1" applyBorder="1" applyAlignment="1"/>
    <xf numFmtId="2" fontId="45" fillId="0" borderId="0" xfId="0" applyNumberFormat="1" applyFont="1"/>
    <xf numFmtId="0" fontId="46" fillId="14" borderId="17" xfId="0" applyFont="1" applyFill="1" applyBorder="1" applyAlignment="1">
      <alignment horizontal="left" vertical="center"/>
    </xf>
    <xf numFmtId="0" fontId="47" fillId="14" borderId="16" xfId="0" applyFont="1" applyFill="1" applyBorder="1" applyAlignment="1">
      <alignment vertical="center"/>
    </xf>
    <xf numFmtId="0" fontId="48" fillId="14" borderId="17" xfId="0" applyFont="1" applyFill="1" applyBorder="1" applyAlignment="1"/>
    <xf numFmtId="0" fontId="48" fillId="14" borderId="18" xfId="0" applyFont="1" applyFill="1" applyBorder="1" applyAlignment="1"/>
    <xf numFmtId="0" fontId="49" fillId="12" borderId="17" xfId="0" applyFont="1" applyFill="1" applyBorder="1" applyAlignment="1">
      <alignment horizontal="center"/>
    </xf>
    <xf numFmtId="0" fontId="49" fillId="12" borderId="16" xfId="0" applyFont="1" applyFill="1" applyBorder="1" applyAlignment="1"/>
    <xf numFmtId="0" fontId="50" fillId="12" borderId="17" xfId="0" applyFont="1" applyFill="1" applyBorder="1" applyAlignment="1"/>
    <xf numFmtId="0" fontId="50" fillId="12" borderId="18" xfId="0" applyFont="1" applyFill="1" applyBorder="1" applyAlignment="1"/>
    <xf numFmtId="2" fontId="9" fillId="6" borderId="0" xfId="0" applyNumberFormat="1" applyFont="1" applyFill="1" applyBorder="1" applyAlignment="1">
      <alignment horizontal="right"/>
    </xf>
    <xf numFmtId="0" fontId="0" fillId="0" borderId="0" xfId="0" applyBorder="1"/>
    <xf numFmtId="0" fontId="8" fillId="12" borderId="1" xfId="0" applyFont="1" applyFill="1" applyBorder="1"/>
    <xf numFmtId="0" fontId="9" fillId="12" borderId="1" xfId="0" applyFont="1" applyFill="1" applyBorder="1"/>
    <xf numFmtId="2" fontId="9" fillId="12" borderId="1" xfId="0" applyNumberFormat="1" applyFont="1" applyFill="1" applyBorder="1" applyAlignment="1">
      <alignment horizontal="right" wrapText="1"/>
    </xf>
    <xf numFmtId="0" fontId="8" fillId="0" borderId="1" xfId="0" applyFont="1" applyBorder="1"/>
    <xf numFmtId="2" fontId="8" fillId="6" borderId="1" xfId="0" applyNumberFormat="1" applyFont="1" applyFill="1" applyBorder="1" applyAlignment="1">
      <alignment horizontal="right"/>
    </xf>
    <xf numFmtId="0" fontId="25" fillId="0" borderId="4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left" vertical="center"/>
    </xf>
    <xf numFmtId="0" fontId="48" fillId="0" borderId="18" xfId="0" applyFont="1" applyFill="1" applyBorder="1" applyAlignment="1"/>
    <xf numFmtId="2" fontId="38" fillId="0" borderId="4" xfId="0" applyNumberFormat="1" applyFont="1" applyFill="1" applyBorder="1" applyAlignment="1"/>
    <xf numFmtId="0" fontId="51" fillId="0" borderId="16" xfId="0" applyFont="1" applyFill="1" applyBorder="1" applyAlignment="1">
      <alignment vertical="center"/>
    </xf>
    <xf numFmtId="0" fontId="51" fillId="0" borderId="17" xfId="0" applyFont="1" applyFill="1" applyBorder="1" applyAlignment="1"/>
    <xf numFmtId="0" fontId="52" fillId="12" borderId="16" xfId="0" applyFont="1" applyFill="1" applyBorder="1" applyAlignment="1"/>
    <xf numFmtId="0" fontId="4" fillId="16" borderId="1" xfId="0" applyFont="1" applyFill="1" applyBorder="1" applyAlignment="1">
      <alignment horizontal="left"/>
    </xf>
    <xf numFmtId="0" fontId="5" fillId="16" borderId="1" xfId="0" applyFont="1" applyFill="1" applyBorder="1"/>
    <xf numFmtId="2" fontId="5" fillId="16" borderId="1" xfId="0" applyNumberFormat="1" applyFont="1" applyFill="1" applyBorder="1" applyAlignment="1">
      <alignment horizontal="right"/>
    </xf>
    <xf numFmtId="2" fontId="36" fillId="12" borderId="0" xfId="0" applyNumberFormat="1" applyFont="1" applyFill="1" applyBorder="1" applyAlignment="1"/>
    <xf numFmtId="2" fontId="49" fillId="0" borderId="4" xfId="0" applyNumberFormat="1" applyFont="1" applyFill="1" applyBorder="1" applyAlignment="1"/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6"/>
  <sheetViews>
    <sheetView topLeftCell="A117" workbookViewId="0">
      <selection activeCell="H57" sqref="H57"/>
    </sheetView>
  </sheetViews>
  <sheetFormatPr defaultRowHeight="15" x14ac:dyDescent="0.25"/>
  <cols>
    <col min="1" max="1" width="7.7109375" customWidth="1"/>
    <col min="2" max="2" width="29.7109375" customWidth="1"/>
    <col min="3" max="3" width="13.140625" customWidth="1"/>
    <col min="4" max="4" width="13.7109375" customWidth="1"/>
    <col min="5" max="5" width="14.140625" customWidth="1"/>
    <col min="8" max="8" width="16" customWidth="1"/>
    <col min="9" max="9" width="9.5703125" bestFit="1" customWidth="1"/>
  </cols>
  <sheetData>
    <row r="1" spans="1:9" ht="21.75" thickBot="1" x14ac:dyDescent="0.4">
      <c r="A1" s="65" t="s">
        <v>146</v>
      </c>
    </row>
    <row r="2" spans="1:9" ht="15.75" thickBot="1" x14ac:dyDescent="0.3">
      <c r="A2" s="1" t="s">
        <v>0</v>
      </c>
      <c r="B2" s="1"/>
      <c r="C2" s="85" t="s">
        <v>147</v>
      </c>
      <c r="D2" s="85" t="s">
        <v>1</v>
      </c>
      <c r="E2" s="85" t="s">
        <v>2</v>
      </c>
    </row>
    <row r="3" spans="1:9" ht="15.75" thickBot="1" x14ac:dyDescent="0.3">
      <c r="A3" s="1"/>
      <c r="B3" s="1"/>
      <c r="C3" s="85"/>
      <c r="D3" s="85" t="s">
        <v>3</v>
      </c>
      <c r="E3" s="85" t="s">
        <v>148</v>
      </c>
    </row>
    <row r="4" spans="1:9" ht="15.75" thickBot="1" x14ac:dyDescent="0.3">
      <c r="A4" s="1"/>
      <c r="B4" s="1"/>
      <c r="C4" s="85" t="s">
        <v>4</v>
      </c>
      <c r="D4" s="85" t="s">
        <v>4</v>
      </c>
      <c r="E4" s="85" t="s">
        <v>4</v>
      </c>
    </row>
    <row r="5" spans="1:9" ht="15.75" thickBot="1" x14ac:dyDescent="0.3">
      <c r="A5" s="86">
        <v>100</v>
      </c>
      <c r="B5" s="87" t="s">
        <v>5</v>
      </c>
      <c r="C5" s="88">
        <f>C6+C9+C13</f>
        <v>919024</v>
      </c>
      <c r="D5" s="88">
        <f t="shared" ref="D5:E5" si="0">D6+D9+D13</f>
        <v>938498</v>
      </c>
      <c r="E5" s="88">
        <f t="shared" si="0"/>
        <v>487927.92000000004</v>
      </c>
      <c r="H5" s="67"/>
      <c r="I5" s="67"/>
    </row>
    <row r="6" spans="1:9" ht="15.75" thickBot="1" x14ac:dyDescent="0.3">
      <c r="A6" s="89">
        <v>110</v>
      </c>
      <c r="B6" s="90" t="s">
        <v>6</v>
      </c>
      <c r="C6" s="91">
        <f>C7</f>
        <v>832353</v>
      </c>
      <c r="D6" s="91">
        <f t="shared" ref="D6:E7" si="1">D7</f>
        <v>851805</v>
      </c>
      <c r="E6" s="91">
        <f t="shared" si="1"/>
        <v>421890.78</v>
      </c>
      <c r="H6" s="67"/>
      <c r="I6" s="67"/>
    </row>
    <row r="7" spans="1:9" ht="15.75" thickBot="1" x14ac:dyDescent="0.3">
      <c r="A7" s="92">
        <v>111</v>
      </c>
      <c r="B7" s="93" t="s">
        <v>6</v>
      </c>
      <c r="C7" s="94">
        <f>C8</f>
        <v>832353</v>
      </c>
      <c r="D7" s="94">
        <f t="shared" si="1"/>
        <v>851805</v>
      </c>
      <c r="E7" s="94">
        <f t="shared" si="1"/>
        <v>421890.78</v>
      </c>
      <c r="H7" s="67"/>
      <c r="I7" s="67"/>
    </row>
    <row r="8" spans="1:9" ht="15.75" thickBot="1" x14ac:dyDescent="0.3">
      <c r="A8" s="95">
        <v>11103</v>
      </c>
      <c r="B8" s="96" t="s">
        <v>7</v>
      </c>
      <c r="C8" s="97">
        <v>832353</v>
      </c>
      <c r="D8" s="97">
        <v>851805</v>
      </c>
      <c r="E8" s="97">
        <v>421890.78</v>
      </c>
      <c r="H8" s="67"/>
      <c r="I8" s="67"/>
    </row>
    <row r="9" spans="1:9" ht="15.75" thickBot="1" x14ac:dyDescent="0.3">
      <c r="A9" s="89">
        <v>120</v>
      </c>
      <c r="B9" s="90" t="s">
        <v>8</v>
      </c>
      <c r="C9" s="91">
        <f>C10+C11+C12</f>
        <v>34376</v>
      </c>
      <c r="D9" s="91">
        <f t="shared" ref="D9:E9" si="2">D10+D11+D12</f>
        <v>34376</v>
      </c>
      <c r="E9" s="91">
        <f t="shared" si="2"/>
        <v>28006.37</v>
      </c>
      <c r="H9" s="67"/>
      <c r="I9" s="67"/>
    </row>
    <row r="10" spans="1:9" ht="15.75" thickBot="1" x14ac:dyDescent="0.3">
      <c r="A10" s="98">
        <v>121001</v>
      </c>
      <c r="B10" s="96" t="s">
        <v>9</v>
      </c>
      <c r="C10" s="97">
        <v>17552</v>
      </c>
      <c r="D10" s="97">
        <v>17552</v>
      </c>
      <c r="E10" s="97">
        <v>13597.41</v>
      </c>
      <c r="H10" s="67"/>
      <c r="I10" s="67"/>
    </row>
    <row r="11" spans="1:9" ht="15.75" thickBot="1" x14ac:dyDescent="0.3">
      <c r="A11" s="95">
        <v>121002</v>
      </c>
      <c r="B11" s="96" t="s">
        <v>10</v>
      </c>
      <c r="C11" s="97">
        <v>16410</v>
      </c>
      <c r="D11" s="97">
        <v>16410</v>
      </c>
      <c r="E11" s="97">
        <v>14062.86</v>
      </c>
      <c r="H11" s="67"/>
      <c r="I11" s="67"/>
    </row>
    <row r="12" spans="1:9" ht="15.75" thickBot="1" x14ac:dyDescent="0.3">
      <c r="A12" s="95">
        <v>121003</v>
      </c>
      <c r="B12" s="96" t="s">
        <v>11</v>
      </c>
      <c r="C12" s="97">
        <v>414</v>
      </c>
      <c r="D12" s="97">
        <v>414</v>
      </c>
      <c r="E12" s="97">
        <v>346.1</v>
      </c>
      <c r="H12" s="67"/>
      <c r="I12" s="67"/>
    </row>
    <row r="13" spans="1:9" ht="15.75" thickBot="1" x14ac:dyDescent="0.3">
      <c r="A13" s="89">
        <v>130</v>
      </c>
      <c r="B13" s="90" t="s">
        <v>12</v>
      </c>
      <c r="C13" s="91">
        <f>C14+C16+C15</f>
        <v>52295</v>
      </c>
      <c r="D13" s="91">
        <f t="shared" ref="D13:E13" si="3">D14+D16+D15</f>
        <v>52317</v>
      </c>
      <c r="E13" s="91">
        <f t="shared" si="3"/>
        <v>38030.769999999997</v>
      </c>
    </row>
    <row r="14" spans="1:9" ht="15.75" thickBot="1" x14ac:dyDescent="0.3">
      <c r="A14" s="95">
        <v>133001</v>
      </c>
      <c r="B14" s="96" t="s">
        <v>13</v>
      </c>
      <c r="C14" s="97">
        <v>1175</v>
      </c>
      <c r="D14" s="97">
        <v>1175</v>
      </c>
      <c r="E14" s="97">
        <v>943</v>
      </c>
    </row>
    <row r="15" spans="1:9" ht="15.75" thickBot="1" x14ac:dyDescent="0.3">
      <c r="A15" s="95">
        <v>133006</v>
      </c>
      <c r="B15" s="96" t="s">
        <v>149</v>
      </c>
      <c r="C15" s="97">
        <v>0</v>
      </c>
      <c r="D15" s="97">
        <v>22</v>
      </c>
      <c r="E15" s="97">
        <v>22.35</v>
      </c>
    </row>
    <row r="16" spans="1:9" ht="15.75" thickBot="1" x14ac:dyDescent="0.3">
      <c r="A16" s="98">
        <v>133013</v>
      </c>
      <c r="B16" s="96" t="s">
        <v>14</v>
      </c>
      <c r="C16" s="97">
        <v>51120</v>
      </c>
      <c r="D16" s="97">
        <v>51120</v>
      </c>
      <c r="E16" s="97">
        <v>37065.42</v>
      </c>
    </row>
    <row r="17" spans="1:5" ht="15.75" thickBot="1" x14ac:dyDescent="0.3">
      <c r="A17" s="86">
        <v>200</v>
      </c>
      <c r="B17" s="99" t="s">
        <v>15</v>
      </c>
      <c r="C17" s="100">
        <f>C18+C23+C33+C36</f>
        <v>69441</v>
      </c>
      <c r="D17" s="100">
        <f>D18+D23+D33+D36</f>
        <v>75187</v>
      </c>
      <c r="E17" s="100">
        <f>E18+E23+E33+E36</f>
        <v>47195.920000000006</v>
      </c>
    </row>
    <row r="18" spans="1:5" ht="15.75" thickBot="1" x14ac:dyDescent="0.3">
      <c r="A18" s="89">
        <v>210</v>
      </c>
      <c r="B18" s="90" t="s">
        <v>16</v>
      </c>
      <c r="C18" s="91">
        <f>C19</f>
        <v>37834</v>
      </c>
      <c r="D18" s="91">
        <f t="shared" ref="D18:E18" si="4">D19</f>
        <v>37834</v>
      </c>
      <c r="E18" s="91">
        <f t="shared" si="4"/>
        <v>16453.329999999998</v>
      </c>
    </row>
    <row r="19" spans="1:5" ht="15.75" thickBot="1" x14ac:dyDescent="0.3">
      <c r="A19" s="101">
        <v>212</v>
      </c>
      <c r="B19" s="102" t="s">
        <v>17</v>
      </c>
      <c r="C19" s="103">
        <f>C20+C22+C21</f>
        <v>37834</v>
      </c>
      <c r="D19" s="103">
        <f t="shared" ref="D19:E19" si="5">D20+D22+D21</f>
        <v>37834</v>
      </c>
      <c r="E19" s="103">
        <f t="shared" si="5"/>
        <v>16453.329999999998</v>
      </c>
    </row>
    <row r="20" spans="1:5" ht="15.75" thickBot="1" x14ac:dyDescent="0.3">
      <c r="A20" s="98">
        <v>212002</v>
      </c>
      <c r="B20" s="96" t="s">
        <v>47</v>
      </c>
      <c r="C20" s="97">
        <v>200</v>
      </c>
      <c r="D20" s="97">
        <v>200</v>
      </c>
      <c r="E20" s="97">
        <v>72</v>
      </c>
    </row>
    <row r="21" spans="1:5" ht="15.75" thickBot="1" x14ac:dyDescent="0.3">
      <c r="A21" s="98">
        <v>212003</v>
      </c>
      <c r="B21" s="96" t="s">
        <v>18</v>
      </c>
      <c r="C21" s="97">
        <v>30000</v>
      </c>
      <c r="D21" s="97">
        <v>30000</v>
      </c>
      <c r="E21" s="97">
        <v>14404.63</v>
      </c>
    </row>
    <row r="22" spans="1:5" ht="15.75" thickBot="1" x14ac:dyDescent="0.3">
      <c r="A22" s="95">
        <v>212004</v>
      </c>
      <c r="B22" s="96" t="s">
        <v>99</v>
      </c>
      <c r="C22" s="97">
        <v>7634</v>
      </c>
      <c r="D22" s="97">
        <v>7634</v>
      </c>
      <c r="E22" s="97">
        <v>1976.7</v>
      </c>
    </row>
    <row r="23" spans="1:5" ht="15.75" thickBot="1" x14ac:dyDescent="0.3">
      <c r="A23" s="104">
        <v>220</v>
      </c>
      <c r="B23" s="105" t="s">
        <v>19</v>
      </c>
      <c r="C23" s="106">
        <f>C24+C28+C31</f>
        <v>31557</v>
      </c>
      <c r="D23" s="106">
        <f>D24+D28+D31</f>
        <v>35358</v>
      </c>
      <c r="E23" s="106">
        <f>E24+E28+E31</f>
        <v>19139.550000000003</v>
      </c>
    </row>
    <row r="24" spans="1:5" ht="15.75" thickBot="1" x14ac:dyDescent="0.3">
      <c r="A24" s="107">
        <v>22</v>
      </c>
      <c r="B24" s="108" t="s">
        <v>20</v>
      </c>
      <c r="C24" s="109">
        <f>C25+C27+C26</f>
        <v>5523</v>
      </c>
      <c r="D24" s="109">
        <f t="shared" ref="D24:E24" si="6">D25+D27+D26</f>
        <v>5523</v>
      </c>
      <c r="E24" s="109">
        <f t="shared" si="6"/>
        <v>2690.9</v>
      </c>
    </row>
    <row r="25" spans="1:5" ht="15.75" thickBot="1" x14ac:dyDescent="0.3">
      <c r="A25" s="95">
        <v>221002</v>
      </c>
      <c r="B25" s="96" t="s">
        <v>21</v>
      </c>
      <c r="C25" s="97">
        <v>0</v>
      </c>
      <c r="D25" s="97">
        <v>5523</v>
      </c>
      <c r="E25" s="97">
        <v>2690.9</v>
      </c>
    </row>
    <row r="26" spans="1:5" ht="15.75" thickBot="1" x14ac:dyDescent="0.3">
      <c r="A26" s="95">
        <v>221004</v>
      </c>
      <c r="B26" s="96" t="s">
        <v>21</v>
      </c>
      <c r="C26" s="97">
        <v>5523</v>
      </c>
      <c r="D26" s="97">
        <v>0</v>
      </c>
      <c r="E26" s="97">
        <v>0</v>
      </c>
    </row>
    <row r="27" spans="1:5" ht="15.75" thickBot="1" x14ac:dyDescent="0.3">
      <c r="A27" s="95">
        <v>222003</v>
      </c>
      <c r="B27" s="96" t="s">
        <v>22</v>
      </c>
      <c r="C27" s="97">
        <v>0</v>
      </c>
      <c r="D27" s="97">
        <v>0</v>
      </c>
      <c r="E27" s="97">
        <v>0</v>
      </c>
    </row>
    <row r="28" spans="1:5" ht="15.75" thickBot="1" x14ac:dyDescent="0.3">
      <c r="A28" s="107">
        <v>223</v>
      </c>
      <c r="B28" s="108" t="s">
        <v>23</v>
      </c>
      <c r="C28" s="109">
        <f>C29+C30</f>
        <v>26000</v>
      </c>
      <c r="D28" s="109">
        <f t="shared" ref="D28:E28" si="7">D29+D30</f>
        <v>29800</v>
      </c>
      <c r="E28" s="109">
        <f t="shared" si="7"/>
        <v>16413.650000000001</v>
      </c>
    </row>
    <row r="29" spans="1:5" ht="15.75" thickBot="1" x14ac:dyDescent="0.3">
      <c r="A29" s="98">
        <v>223001</v>
      </c>
      <c r="B29" s="96" t="s">
        <v>100</v>
      </c>
      <c r="C29" s="97">
        <v>26000</v>
      </c>
      <c r="D29" s="97">
        <v>29800</v>
      </c>
      <c r="E29" s="97">
        <v>16413.650000000001</v>
      </c>
    </row>
    <row r="30" spans="1:5" ht="15.75" thickBot="1" x14ac:dyDescent="0.3">
      <c r="A30" s="98">
        <v>223004</v>
      </c>
      <c r="B30" s="96" t="s">
        <v>121</v>
      </c>
      <c r="C30" s="97">
        <v>0</v>
      </c>
      <c r="D30" s="97">
        <v>0</v>
      </c>
      <c r="E30" s="97">
        <v>0</v>
      </c>
    </row>
    <row r="31" spans="1:5" ht="15.75" thickBot="1" x14ac:dyDescent="0.3">
      <c r="A31" s="107">
        <v>229</v>
      </c>
      <c r="B31" s="108" t="s">
        <v>24</v>
      </c>
      <c r="C31" s="109">
        <f>C32</f>
        <v>34</v>
      </c>
      <c r="D31" s="109">
        <f t="shared" ref="D31:E31" si="8">D32</f>
        <v>35</v>
      </c>
      <c r="E31" s="109">
        <f t="shared" si="8"/>
        <v>35</v>
      </c>
    </row>
    <row r="32" spans="1:5" ht="15.75" thickBot="1" x14ac:dyDescent="0.3">
      <c r="A32" s="110">
        <v>229005</v>
      </c>
      <c r="B32" s="111" t="s">
        <v>25</v>
      </c>
      <c r="C32" s="97">
        <v>34</v>
      </c>
      <c r="D32" s="97">
        <v>35</v>
      </c>
      <c r="E32" s="97">
        <v>35</v>
      </c>
    </row>
    <row r="33" spans="1:8" ht="15.75" thickBot="1" x14ac:dyDescent="0.3">
      <c r="A33" s="104">
        <v>240</v>
      </c>
      <c r="B33" s="105" t="s">
        <v>26</v>
      </c>
      <c r="C33" s="106">
        <f>C34</f>
        <v>50</v>
      </c>
      <c r="D33" s="106">
        <f t="shared" ref="D33:E34" si="9">D34</f>
        <v>50</v>
      </c>
      <c r="E33" s="106">
        <f t="shared" si="9"/>
        <v>3.33</v>
      </c>
    </row>
    <row r="34" spans="1:8" ht="15.75" thickBot="1" x14ac:dyDescent="0.3">
      <c r="A34" s="107">
        <v>242</v>
      </c>
      <c r="B34" s="108" t="s">
        <v>26</v>
      </c>
      <c r="C34" s="109">
        <f>C35</f>
        <v>50</v>
      </c>
      <c r="D34" s="109">
        <f t="shared" si="9"/>
        <v>50</v>
      </c>
      <c r="E34" s="109">
        <f t="shared" si="9"/>
        <v>3.33</v>
      </c>
    </row>
    <row r="35" spans="1:8" ht="15.75" thickBot="1" x14ac:dyDescent="0.3">
      <c r="A35" s="110">
        <v>242</v>
      </c>
      <c r="B35" s="111" t="s">
        <v>26</v>
      </c>
      <c r="C35" s="97">
        <v>50</v>
      </c>
      <c r="D35" s="97">
        <v>50</v>
      </c>
      <c r="E35" s="112">
        <v>3.33</v>
      </c>
    </row>
    <row r="36" spans="1:8" ht="15.75" thickBot="1" x14ac:dyDescent="0.3">
      <c r="A36" s="104">
        <v>290</v>
      </c>
      <c r="B36" s="105" t="s">
        <v>27</v>
      </c>
      <c r="C36" s="106">
        <f>C37</f>
        <v>0</v>
      </c>
      <c r="D36" s="106">
        <f t="shared" ref="D36:E36" si="10">D37</f>
        <v>1945</v>
      </c>
      <c r="E36" s="106">
        <f t="shared" si="10"/>
        <v>11599.71</v>
      </c>
    </row>
    <row r="37" spans="1:8" ht="15.75" thickBot="1" x14ac:dyDescent="0.3">
      <c r="A37" s="107">
        <v>292</v>
      </c>
      <c r="B37" s="108" t="s">
        <v>28</v>
      </c>
      <c r="C37" s="109">
        <f>C38+C40+C39</f>
        <v>0</v>
      </c>
      <c r="D37" s="109">
        <f t="shared" ref="D37:E37" si="11">D38+D40+D39</f>
        <v>1945</v>
      </c>
      <c r="E37" s="109">
        <f t="shared" si="11"/>
        <v>11599.71</v>
      </c>
    </row>
    <row r="38" spans="1:8" ht="15.75" thickBot="1" x14ac:dyDescent="0.3">
      <c r="A38" s="110">
        <v>292012</v>
      </c>
      <c r="B38" s="111" t="s">
        <v>129</v>
      </c>
      <c r="C38" s="97">
        <v>0</v>
      </c>
      <c r="D38" s="97">
        <v>1945</v>
      </c>
      <c r="E38" s="97">
        <v>1899.71</v>
      </c>
    </row>
    <row r="39" spans="1:8" ht="15.75" thickBot="1" x14ac:dyDescent="0.3">
      <c r="A39" s="110">
        <v>292017</v>
      </c>
      <c r="B39" s="111" t="s">
        <v>130</v>
      </c>
      <c r="C39" s="97">
        <v>0</v>
      </c>
      <c r="D39" s="97">
        <v>0</v>
      </c>
      <c r="E39" s="97">
        <v>0</v>
      </c>
    </row>
    <row r="40" spans="1:8" ht="15.75" thickBot="1" x14ac:dyDescent="0.3">
      <c r="A40" s="110">
        <v>292027</v>
      </c>
      <c r="B40" s="111" t="s">
        <v>27</v>
      </c>
      <c r="C40" s="97">
        <v>0</v>
      </c>
      <c r="D40" s="97">
        <v>0</v>
      </c>
      <c r="E40" s="97">
        <v>9700</v>
      </c>
    </row>
    <row r="41" spans="1:8" ht="15.75" thickBot="1" x14ac:dyDescent="0.3">
      <c r="A41" s="86">
        <v>300</v>
      </c>
      <c r="B41" s="99" t="s">
        <v>29</v>
      </c>
      <c r="C41" s="100">
        <f>C42</f>
        <v>693335</v>
      </c>
      <c r="D41" s="100">
        <f t="shared" ref="D41:E41" si="12">D42</f>
        <v>720455</v>
      </c>
      <c r="E41" s="100">
        <f t="shared" si="12"/>
        <v>378543.94999999995</v>
      </c>
    </row>
    <row r="42" spans="1:8" ht="15.75" thickBot="1" x14ac:dyDescent="0.3">
      <c r="A42" s="89">
        <v>310</v>
      </c>
      <c r="B42" s="90" t="s">
        <v>30</v>
      </c>
      <c r="C42" s="91">
        <f>C43+C45+C79</f>
        <v>693335</v>
      </c>
      <c r="D42" s="91">
        <f t="shared" ref="D42:E42" si="13">D43+D45+D79</f>
        <v>720455</v>
      </c>
      <c r="E42" s="91">
        <f t="shared" si="13"/>
        <v>378543.94999999995</v>
      </c>
    </row>
    <row r="43" spans="1:8" ht="15.75" thickBot="1" x14ac:dyDescent="0.3">
      <c r="A43" s="107">
        <v>311</v>
      </c>
      <c r="B43" s="108" t="s">
        <v>31</v>
      </c>
      <c r="C43" s="113">
        <f>C44</f>
        <v>0</v>
      </c>
      <c r="D43" s="113">
        <f t="shared" ref="D43:E43" si="14">D44</f>
        <v>0</v>
      </c>
      <c r="E43" s="113">
        <f t="shared" si="14"/>
        <v>0</v>
      </c>
      <c r="G43" s="67"/>
      <c r="H43" s="67"/>
    </row>
    <row r="44" spans="1:8" ht="15.75" thickBot="1" x14ac:dyDescent="0.3">
      <c r="A44" s="110">
        <v>311</v>
      </c>
      <c r="B44" s="111" t="s">
        <v>32</v>
      </c>
      <c r="C44" s="97">
        <v>0</v>
      </c>
      <c r="D44" s="97">
        <v>0</v>
      </c>
      <c r="E44" s="97">
        <v>0</v>
      </c>
    </row>
    <row r="45" spans="1:8" ht="15.75" thickBot="1" x14ac:dyDescent="0.3">
      <c r="A45" s="107">
        <v>312</v>
      </c>
      <c r="B45" s="114" t="s">
        <v>33</v>
      </c>
      <c r="C45" s="113">
        <f>C46+C58+C56</f>
        <v>693335</v>
      </c>
      <c r="D45" s="113">
        <f>D46+D58+D56</f>
        <v>717455</v>
      </c>
      <c r="E45" s="113">
        <f>E46+E58+E56</f>
        <v>375543.94999999995</v>
      </c>
    </row>
    <row r="46" spans="1:8" ht="15.75" thickBot="1" x14ac:dyDescent="0.3">
      <c r="A46" s="101">
        <v>312001</v>
      </c>
      <c r="B46" s="102" t="s">
        <v>50</v>
      </c>
      <c r="C46" s="103">
        <f>C47+C48+C49+C50+C51+C52+C53+C55+C54</f>
        <v>20233</v>
      </c>
      <c r="D46" s="103">
        <f t="shared" ref="D46:E46" si="15">D47+D48+D49+D50+D51+D52+D53+D55+D54</f>
        <v>21235</v>
      </c>
      <c r="E46" s="103">
        <f t="shared" si="15"/>
        <v>9003.1200000000008</v>
      </c>
    </row>
    <row r="47" spans="1:8" ht="15.75" thickBot="1" x14ac:dyDescent="0.3">
      <c r="A47" s="98">
        <v>312001</v>
      </c>
      <c r="B47" s="96" t="s">
        <v>36</v>
      </c>
      <c r="C47" s="97">
        <v>3000</v>
      </c>
      <c r="D47" s="97">
        <v>3000</v>
      </c>
      <c r="E47" s="97">
        <v>2730</v>
      </c>
    </row>
    <row r="48" spans="1:8" ht="15.75" thickBot="1" x14ac:dyDescent="0.3">
      <c r="A48" s="98">
        <v>312001</v>
      </c>
      <c r="B48" s="96" t="s">
        <v>37</v>
      </c>
      <c r="C48" s="97">
        <v>83</v>
      </c>
      <c r="D48" s="97">
        <v>83</v>
      </c>
      <c r="E48" s="97">
        <v>33.200000000000003</v>
      </c>
    </row>
    <row r="49" spans="1:5" ht="15.75" thickBot="1" x14ac:dyDescent="0.3">
      <c r="A49" s="110">
        <v>312001</v>
      </c>
      <c r="B49" s="111" t="s">
        <v>150</v>
      </c>
      <c r="C49" s="97">
        <v>0</v>
      </c>
      <c r="D49" s="97">
        <v>368</v>
      </c>
      <c r="E49" s="97">
        <v>368</v>
      </c>
    </row>
    <row r="50" spans="1:5" ht="15.75" thickBot="1" x14ac:dyDescent="0.3">
      <c r="A50" s="110">
        <v>312001</v>
      </c>
      <c r="B50" s="111" t="s">
        <v>152</v>
      </c>
      <c r="C50" s="97">
        <v>17150</v>
      </c>
      <c r="D50" s="97">
        <v>14580</v>
      </c>
      <c r="E50" s="97">
        <v>0</v>
      </c>
    </row>
    <row r="51" spans="1:5" ht="15.75" thickBot="1" x14ac:dyDescent="0.3">
      <c r="A51" s="110">
        <v>312001</v>
      </c>
      <c r="B51" s="111" t="s">
        <v>153</v>
      </c>
      <c r="C51" s="97">
        <v>0</v>
      </c>
      <c r="D51" s="97">
        <v>2763</v>
      </c>
      <c r="E51" s="97">
        <v>2690.32</v>
      </c>
    </row>
    <row r="52" spans="1:5" ht="15.75" thickBot="1" x14ac:dyDescent="0.3">
      <c r="A52" s="110">
        <v>312001</v>
      </c>
      <c r="B52" s="111" t="s">
        <v>124</v>
      </c>
      <c r="C52" s="97">
        <v>0</v>
      </c>
      <c r="D52" s="97">
        <v>0</v>
      </c>
      <c r="E52" s="97">
        <v>114</v>
      </c>
    </row>
    <row r="53" spans="1:5" ht="15.75" thickBot="1" x14ac:dyDescent="0.3">
      <c r="A53" s="110">
        <v>312001</v>
      </c>
      <c r="B53" s="111" t="s">
        <v>151</v>
      </c>
      <c r="C53" s="97">
        <v>0</v>
      </c>
      <c r="D53" s="97">
        <v>441</v>
      </c>
      <c r="E53" s="97">
        <v>441</v>
      </c>
    </row>
    <row r="54" spans="1:5" ht="15.75" thickBot="1" x14ac:dyDescent="0.3">
      <c r="A54" s="110">
        <v>312001</v>
      </c>
      <c r="B54" s="111" t="s">
        <v>178</v>
      </c>
      <c r="C54" s="97">
        <v>0</v>
      </c>
      <c r="D54" s="97">
        <v>0</v>
      </c>
      <c r="E54" s="97">
        <v>409.5</v>
      </c>
    </row>
    <row r="55" spans="1:5" ht="15.75" thickBot="1" x14ac:dyDescent="0.3">
      <c r="A55" s="110">
        <v>312002</v>
      </c>
      <c r="B55" s="111" t="s">
        <v>125</v>
      </c>
      <c r="C55" s="97">
        <v>0</v>
      </c>
      <c r="D55" s="97">
        <v>0</v>
      </c>
      <c r="E55" s="97">
        <v>2217.1</v>
      </c>
    </row>
    <row r="56" spans="1:5" ht="15.75" thickBot="1" x14ac:dyDescent="0.3">
      <c r="A56" s="101">
        <v>312011</v>
      </c>
      <c r="B56" s="102" t="s">
        <v>162</v>
      </c>
      <c r="C56" s="103">
        <f>C57</f>
        <v>36595</v>
      </c>
      <c r="D56" s="103">
        <f t="shared" ref="D56:E56" si="16">D57</f>
        <v>36595</v>
      </c>
      <c r="E56" s="103">
        <f t="shared" si="16"/>
        <v>16695.41</v>
      </c>
    </row>
    <row r="57" spans="1:5" ht="15.75" thickBot="1" x14ac:dyDescent="0.3">
      <c r="A57" s="110">
        <v>312011</v>
      </c>
      <c r="B57" s="111" t="s">
        <v>131</v>
      </c>
      <c r="C57" s="97">
        <v>36595</v>
      </c>
      <c r="D57" s="97">
        <v>36595</v>
      </c>
      <c r="E57" s="97">
        <v>16695.41</v>
      </c>
    </row>
    <row r="58" spans="1:5" ht="15.75" thickBot="1" x14ac:dyDescent="0.3">
      <c r="A58" s="101">
        <v>312012</v>
      </c>
      <c r="B58" s="102" t="s">
        <v>51</v>
      </c>
      <c r="C58" s="103">
        <f>C59+C60+C61+C62+C63+C64+C65+C66+C67+C68+C69+C70+C71+C72+C73+C74+C75+C76+C77+C78</f>
        <v>636507</v>
      </c>
      <c r="D58" s="103">
        <f t="shared" ref="D58:E58" si="17">D59+D60+D61+D62+D63+D64+D65+D66+D67+D68+D69+D70+D71+D72+D73+D74+D75+D76+D77+D78</f>
        <v>659625</v>
      </c>
      <c r="E58" s="103">
        <f t="shared" si="17"/>
        <v>349845.42</v>
      </c>
    </row>
    <row r="59" spans="1:5" ht="15.75" thickBot="1" x14ac:dyDescent="0.3">
      <c r="A59" s="110">
        <v>312012</v>
      </c>
      <c r="B59" s="111" t="s">
        <v>48</v>
      </c>
      <c r="C59" s="97">
        <v>88</v>
      </c>
      <c r="D59" s="97">
        <v>88</v>
      </c>
      <c r="E59" s="97">
        <v>87.91</v>
      </c>
    </row>
    <row r="60" spans="1:5" ht="15.75" thickBot="1" x14ac:dyDescent="0.3">
      <c r="A60" s="98">
        <v>312012</v>
      </c>
      <c r="B60" s="96" t="s">
        <v>133</v>
      </c>
      <c r="C60" s="97">
        <v>603966</v>
      </c>
      <c r="D60" s="97">
        <v>592175</v>
      </c>
      <c r="E60" s="97">
        <v>296088</v>
      </c>
    </row>
    <row r="61" spans="1:5" ht="15.75" thickBot="1" x14ac:dyDescent="0.3">
      <c r="A61" s="98">
        <v>312012</v>
      </c>
      <c r="B61" s="160" t="s">
        <v>155</v>
      </c>
      <c r="C61" s="161">
        <v>0</v>
      </c>
      <c r="D61" s="97">
        <v>3980</v>
      </c>
      <c r="E61" s="97">
        <v>3980</v>
      </c>
    </row>
    <row r="62" spans="1:5" ht="15.75" thickBot="1" x14ac:dyDescent="0.3">
      <c r="A62" s="98">
        <v>312012</v>
      </c>
      <c r="B62" s="160" t="s">
        <v>154</v>
      </c>
      <c r="C62" s="161">
        <v>2850</v>
      </c>
      <c r="D62" s="161">
        <v>6750</v>
      </c>
      <c r="E62" s="97">
        <v>6750</v>
      </c>
    </row>
    <row r="63" spans="1:5" ht="15.75" thickBot="1" x14ac:dyDescent="0.3">
      <c r="A63" s="98">
        <v>312012</v>
      </c>
      <c r="B63" s="160" t="s">
        <v>132</v>
      </c>
      <c r="C63" s="161">
        <v>6096</v>
      </c>
      <c r="D63" s="161">
        <v>6096</v>
      </c>
      <c r="E63" s="97">
        <v>4064</v>
      </c>
    </row>
    <row r="64" spans="1:5" ht="15.75" thickBot="1" x14ac:dyDescent="0.3">
      <c r="A64" s="98">
        <v>312012</v>
      </c>
      <c r="B64" s="96" t="s">
        <v>134</v>
      </c>
      <c r="C64" s="97">
        <v>4215</v>
      </c>
      <c r="D64" s="97">
        <v>4215</v>
      </c>
      <c r="E64" s="97">
        <v>0</v>
      </c>
    </row>
    <row r="65" spans="1:9" ht="15.75" thickBot="1" x14ac:dyDescent="0.3">
      <c r="A65" s="98">
        <v>312012</v>
      </c>
      <c r="B65" s="96" t="s">
        <v>135</v>
      </c>
      <c r="C65" s="97">
        <v>7232</v>
      </c>
      <c r="D65" s="97">
        <v>7232</v>
      </c>
      <c r="E65" s="97">
        <v>4339</v>
      </c>
    </row>
    <row r="66" spans="1:9" ht="15.75" thickBot="1" x14ac:dyDescent="0.3">
      <c r="A66" s="98">
        <v>312012</v>
      </c>
      <c r="B66" s="96" t="s">
        <v>137</v>
      </c>
      <c r="C66" s="97">
        <v>100</v>
      </c>
      <c r="D66" s="97">
        <v>100</v>
      </c>
      <c r="E66" s="97">
        <v>0</v>
      </c>
      <c r="I66" t="s">
        <v>98</v>
      </c>
    </row>
    <row r="67" spans="1:9" ht="15.75" thickBot="1" x14ac:dyDescent="0.3">
      <c r="A67" s="98">
        <v>312012</v>
      </c>
      <c r="B67" s="96" t="s">
        <v>136</v>
      </c>
      <c r="C67" s="97">
        <v>7006</v>
      </c>
      <c r="D67" s="97">
        <v>12545</v>
      </c>
      <c r="E67" s="97">
        <v>8363</v>
      </c>
    </row>
    <row r="68" spans="1:9" ht="15.75" thickBot="1" x14ac:dyDescent="0.3">
      <c r="A68" s="98">
        <v>312012</v>
      </c>
      <c r="B68" s="96" t="s">
        <v>157</v>
      </c>
      <c r="C68" s="97">
        <v>0</v>
      </c>
      <c r="D68" s="97">
        <v>4750</v>
      </c>
      <c r="E68" s="97">
        <v>4750</v>
      </c>
    </row>
    <row r="69" spans="1:9" ht="15.75" thickBot="1" x14ac:dyDescent="0.3">
      <c r="A69" s="98">
        <v>312012</v>
      </c>
      <c r="B69" s="96" t="s">
        <v>158</v>
      </c>
      <c r="C69" s="97">
        <v>0</v>
      </c>
      <c r="D69" s="97">
        <v>9590</v>
      </c>
      <c r="E69" s="97">
        <v>9590</v>
      </c>
    </row>
    <row r="70" spans="1:9" ht="15.75" thickBot="1" x14ac:dyDescent="0.3">
      <c r="A70" s="98">
        <v>312012</v>
      </c>
      <c r="B70" s="96" t="s">
        <v>159</v>
      </c>
      <c r="C70" s="97">
        <v>0</v>
      </c>
      <c r="D70" s="97">
        <v>3784</v>
      </c>
      <c r="E70" s="97">
        <v>3784</v>
      </c>
    </row>
    <row r="71" spans="1:9" ht="15.75" thickBot="1" x14ac:dyDescent="0.3">
      <c r="A71" s="98">
        <v>312012</v>
      </c>
      <c r="B71" s="96" t="s">
        <v>156</v>
      </c>
      <c r="C71" s="97">
        <v>0</v>
      </c>
      <c r="D71" s="97">
        <v>654</v>
      </c>
      <c r="E71" s="97">
        <v>654</v>
      </c>
    </row>
    <row r="72" spans="1:9" ht="15.75" thickBot="1" x14ac:dyDescent="0.3">
      <c r="A72" s="98">
        <v>312012</v>
      </c>
      <c r="B72" s="96" t="s">
        <v>138</v>
      </c>
      <c r="C72" s="97">
        <v>0</v>
      </c>
      <c r="D72" s="97">
        <v>2700</v>
      </c>
      <c r="E72" s="97">
        <v>2700</v>
      </c>
    </row>
    <row r="73" spans="1:9" ht="15.75" thickBot="1" x14ac:dyDescent="0.3">
      <c r="A73" s="98">
        <v>312012</v>
      </c>
      <c r="B73" s="96" t="s">
        <v>139</v>
      </c>
      <c r="C73" s="97">
        <v>0</v>
      </c>
      <c r="D73" s="97">
        <v>0</v>
      </c>
      <c r="E73" s="97">
        <v>0</v>
      </c>
    </row>
    <row r="74" spans="1:9" ht="15.75" thickBot="1" x14ac:dyDescent="0.3">
      <c r="A74" s="98">
        <v>312012</v>
      </c>
      <c r="B74" s="96" t="s">
        <v>49</v>
      </c>
      <c r="C74" s="97">
        <v>192</v>
      </c>
      <c r="D74" s="97">
        <v>192</v>
      </c>
      <c r="E74" s="97">
        <v>0</v>
      </c>
    </row>
    <row r="75" spans="1:9" ht="15.75" thickBot="1" x14ac:dyDescent="0.3">
      <c r="A75" s="98">
        <v>312012</v>
      </c>
      <c r="B75" s="96" t="s">
        <v>34</v>
      </c>
      <c r="C75" s="97">
        <v>4042</v>
      </c>
      <c r="D75" s="97">
        <v>4042</v>
      </c>
      <c r="E75" s="97">
        <v>3963.39</v>
      </c>
    </row>
    <row r="76" spans="1:9" ht="15.75" thickBot="1" x14ac:dyDescent="0.3">
      <c r="A76" s="98">
        <v>312012</v>
      </c>
      <c r="B76" s="96" t="s">
        <v>35</v>
      </c>
      <c r="C76" s="97">
        <v>668</v>
      </c>
      <c r="D76" s="97">
        <v>672</v>
      </c>
      <c r="E76" s="97">
        <v>671.55</v>
      </c>
    </row>
    <row r="77" spans="1:9" ht="15.75" thickBot="1" x14ac:dyDescent="0.3">
      <c r="A77" s="98">
        <v>312012</v>
      </c>
      <c r="B77" s="96" t="s">
        <v>114</v>
      </c>
      <c r="C77" s="97">
        <v>34</v>
      </c>
      <c r="D77" s="97">
        <v>42</v>
      </c>
      <c r="E77" s="97">
        <v>42</v>
      </c>
    </row>
    <row r="78" spans="1:9" ht="15.75" thickBot="1" x14ac:dyDescent="0.3">
      <c r="A78" s="98">
        <v>312012</v>
      </c>
      <c r="B78" s="96" t="s">
        <v>116</v>
      </c>
      <c r="C78" s="97">
        <v>18</v>
      </c>
      <c r="D78" s="97">
        <v>18</v>
      </c>
      <c r="E78" s="97">
        <v>18.57</v>
      </c>
    </row>
    <row r="79" spans="1:9" ht="15.75" thickBot="1" x14ac:dyDescent="0.3">
      <c r="A79" s="169">
        <v>315</v>
      </c>
      <c r="B79" s="170" t="s">
        <v>160</v>
      </c>
      <c r="C79" s="171">
        <f>C80</f>
        <v>0</v>
      </c>
      <c r="D79" s="171">
        <f t="shared" ref="D79:E79" si="18">D80</f>
        <v>3000</v>
      </c>
      <c r="E79" s="171">
        <f t="shared" si="18"/>
        <v>3000</v>
      </c>
    </row>
    <row r="80" spans="1:9" ht="15.75" thickBot="1" x14ac:dyDescent="0.3">
      <c r="A80" s="110">
        <v>315</v>
      </c>
      <c r="B80" s="111" t="s">
        <v>161</v>
      </c>
      <c r="C80" s="97">
        <v>0</v>
      </c>
      <c r="D80" s="97">
        <v>3000</v>
      </c>
      <c r="E80" s="97">
        <v>3000</v>
      </c>
    </row>
    <row r="81" spans="1:11" ht="15.75" thickBot="1" x14ac:dyDescent="0.3">
      <c r="A81" s="98"/>
      <c r="B81" s="96"/>
      <c r="C81" s="97"/>
      <c r="D81" s="97"/>
      <c r="E81" s="97"/>
    </row>
    <row r="82" spans="1:11" ht="15.75" thickBot="1" x14ac:dyDescent="0.3">
      <c r="A82" s="115" t="s">
        <v>38</v>
      </c>
      <c r="B82" s="116"/>
      <c r="C82" s="117">
        <f>C5+C17+C41</f>
        <v>1681800</v>
      </c>
      <c r="D82" s="117">
        <f t="shared" ref="D82:E82" si="19">D5+D17+D41</f>
        <v>1734140</v>
      </c>
      <c r="E82" s="117">
        <f t="shared" si="19"/>
        <v>913667.79</v>
      </c>
      <c r="H82" s="67"/>
      <c r="I82" s="67"/>
    </row>
    <row r="83" spans="1:11" ht="15.75" thickBot="1" x14ac:dyDescent="0.3">
      <c r="A83" s="118"/>
      <c r="B83" s="119"/>
      <c r="C83" s="119"/>
      <c r="D83" s="119"/>
      <c r="E83" s="119"/>
    </row>
    <row r="84" spans="1:11" ht="15.75" thickBot="1" x14ac:dyDescent="0.3">
      <c r="A84" s="118"/>
      <c r="B84" s="119"/>
      <c r="C84" s="119"/>
      <c r="D84" s="119"/>
      <c r="E84" s="119"/>
    </row>
    <row r="85" spans="1:11" ht="15.75" thickBot="1" x14ac:dyDescent="0.3">
      <c r="A85" s="2" t="s">
        <v>103</v>
      </c>
      <c r="B85" s="120"/>
      <c r="C85" s="121">
        <f>C86</f>
        <v>86387</v>
      </c>
      <c r="D85" s="121">
        <f t="shared" ref="D85:E85" si="20">D86</f>
        <v>89223</v>
      </c>
      <c r="E85" s="121">
        <f t="shared" si="20"/>
        <v>36287.480000000003</v>
      </c>
    </row>
    <row r="86" spans="1:11" ht="15.75" thickBot="1" x14ac:dyDescent="0.3">
      <c r="A86" s="118"/>
      <c r="B86" s="111" t="s">
        <v>39</v>
      </c>
      <c r="C86" s="161">
        <v>86387</v>
      </c>
      <c r="D86" s="161">
        <v>89223</v>
      </c>
      <c r="E86" s="161">
        <v>36287.480000000003</v>
      </c>
      <c r="H86" s="155"/>
      <c r="I86" s="155"/>
      <c r="J86" s="155"/>
      <c r="K86" s="156"/>
    </row>
    <row r="87" spans="1:11" ht="15.75" thickBot="1" x14ac:dyDescent="0.3">
      <c r="A87" s="123" t="s">
        <v>38</v>
      </c>
      <c r="B87" s="124"/>
      <c r="C87" s="125">
        <f>C85+C82</f>
        <v>1768187</v>
      </c>
      <c r="D87" s="125">
        <f t="shared" ref="D87:E87" si="21">D85+D82</f>
        <v>1823363</v>
      </c>
      <c r="E87" s="125">
        <f t="shared" si="21"/>
        <v>949955.27</v>
      </c>
      <c r="H87" s="156"/>
      <c r="I87" s="156"/>
      <c r="J87" s="156"/>
      <c r="K87" s="156"/>
    </row>
    <row r="88" spans="1:11" ht="15.75" thickBot="1" x14ac:dyDescent="0.3">
      <c r="A88" s="118"/>
      <c r="B88" s="119"/>
      <c r="C88" s="126"/>
      <c r="D88" s="126"/>
      <c r="E88" s="126"/>
    </row>
    <row r="89" spans="1:11" ht="15.75" thickBot="1" x14ac:dyDescent="0.3">
      <c r="A89" s="118"/>
      <c r="B89" s="119"/>
      <c r="C89" s="119"/>
      <c r="D89" s="119"/>
      <c r="E89" s="119"/>
    </row>
    <row r="90" spans="1:11" ht="15.75" thickBot="1" x14ac:dyDescent="0.3">
      <c r="A90" s="1" t="s">
        <v>40</v>
      </c>
      <c r="B90" s="127"/>
      <c r="C90" s="85" t="s">
        <v>147</v>
      </c>
      <c r="D90" s="85" t="s">
        <v>1</v>
      </c>
      <c r="E90" s="85" t="s">
        <v>2</v>
      </c>
    </row>
    <row r="91" spans="1:11" ht="15.75" thickBot="1" x14ac:dyDescent="0.3">
      <c r="A91" s="1"/>
      <c r="B91" s="127"/>
      <c r="C91" s="85"/>
      <c r="D91" s="85" t="s">
        <v>3</v>
      </c>
      <c r="E91" s="85" t="s">
        <v>163</v>
      </c>
    </row>
    <row r="92" spans="1:11" ht="15.75" thickBot="1" x14ac:dyDescent="0.3">
      <c r="A92" s="1"/>
      <c r="B92" s="127"/>
      <c r="C92" s="128" t="s">
        <v>4</v>
      </c>
      <c r="D92" s="128" t="s">
        <v>4</v>
      </c>
      <c r="E92" s="128" t="s">
        <v>4</v>
      </c>
    </row>
    <row r="93" spans="1:11" ht="15.75" thickBot="1" x14ac:dyDescent="0.3">
      <c r="A93" s="104"/>
      <c r="B93" s="105" t="s">
        <v>40</v>
      </c>
      <c r="C93" s="106">
        <f>C99+C94+C96</f>
        <v>0</v>
      </c>
      <c r="D93" s="106">
        <f t="shared" ref="D93:E93" si="22">D99+D94+D96</f>
        <v>136712</v>
      </c>
      <c r="E93" s="106">
        <f t="shared" si="22"/>
        <v>136712.25</v>
      </c>
    </row>
    <row r="94" spans="1:11" ht="15.75" thickBot="1" x14ac:dyDescent="0.3">
      <c r="A94" s="107">
        <v>233</v>
      </c>
      <c r="B94" s="108" t="s">
        <v>101</v>
      </c>
      <c r="C94" s="109">
        <f>C95</f>
        <v>0</v>
      </c>
      <c r="D94" s="109">
        <f t="shared" ref="D94:E94" si="23">D95</f>
        <v>0</v>
      </c>
      <c r="E94" s="109">
        <f t="shared" si="23"/>
        <v>0</v>
      </c>
    </row>
    <row r="95" spans="1:11" ht="15.75" thickBot="1" x14ac:dyDescent="0.3">
      <c r="A95" s="110">
        <v>233001</v>
      </c>
      <c r="B95" s="111" t="s">
        <v>102</v>
      </c>
      <c r="C95" s="97">
        <v>0</v>
      </c>
      <c r="D95" s="97">
        <v>0</v>
      </c>
      <c r="E95" s="112">
        <v>0</v>
      </c>
    </row>
    <row r="96" spans="1:11" ht="15.75" thickBot="1" x14ac:dyDescent="0.3">
      <c r="A96" s="169">
        <v>320</v>
      </c>
      <c r="B96" s="170" t="s">
        <v>166</v>
      </c>
      <c r="C96" s="171">
        <f>C97+C98</f>
        <v>0</v>
      </c>
      <c r="D96" s="171">
        <f t="shared" ref="D96:E96" si="24">D97+D98</f>
        <v>136712</v>
      </c>
      <c r="E96" s="171">
        <f t="shared" si="24"/>
        <v>136712.25</v>
      </c>
    </row>
    <row r="97" spans="1:5" ht="15.75" thickBot="1" x14ac:dyDescent="0.3">
      <c r="A97" s="110">
        <v>322001</v>
      </c>
      <c r="B97" s="111" t="s">
        <v>164</v>
      </c>
      <c r="C97" s="97">
        <v>0</v>
      </c>
      <c r="D97" s="97">
        <v>14391</v>
      </c>
      <c r="E97" s="112">
        <v>14390.76</v>
      </c>
    </row>
    <row r="98" spans="1:5" ht="15.75" thickBot="1" x14ac:dyDescent="0.3">
      <c r="A98" s="110">
        <v>322002</v>
      </c>
      <c r="B98" s="111" t="s">
        <v>165</v>
      </c>
      <c r="C98" s="97">
        <v>0</v>
      </c>
      <c r="D98" s="97">
        <v>122321</v>
      </c>
      <c r="E98" s="112">
        <v>122321.49</v>
      </c>
    </row>
    <row r="99" spans="1:5" ht="15.75" thickBot="1" x14ac:dyDescent="0.3">
      <c r="A99" s="107">
        <v>330</v>
      </c>
      <c r="B99" s="108" t="s">
        <v>126</v>
      </c>
      <c r="C99" s="109">
        <f>C100+C101</f>
        <v>0</v>
      </c>
      <c r="D99" s="109">
        <f t="shared" ref="D99:E99" si="25">D100+D101</f>
        <v>0</v>
      </c>
      <c r="E99" s="109">
        <f t="shared" si="25"/>
        <v>0</v>
      </c>
    </row>
    <row r="100" spans="1:5" ht="15.75" thickBot="1" x14ac:dyDescent="0.3">
      <c r="A100" s="110">
        <v>331001</v>
      </c>
      <c r="B100" s="111" t="s">
        <v>127</v>
      </c>
      <c r="C100" s="97">
        <v>0</v>
      </c>
      <c r="D100" s="97">
        <v>0</v>
      </c>
      <c r="E100" s="112">
        <v>0</v>
      </c>
    </row>
    <row r="101" spans="1:5" ht="15.75" thickBot="1" x14ac:dyDescent="0.3">
      <c r="A101" s="110">
        <v>331001</v>
      </c>
      <c r="B101" s="111" t="s">
        <v>128</v>
      </c>
      <c r="C101" s="97">
        <v>0</v>
      </c>
      <c r="D101" s="97">
        <v>0</v>
      </c>
      <c r="E101" s="112">
        <v>0</v>
      </c>
    </row>
    <row r="102" spans="1:5" ht="15.75" thickBot="1" x14ac:dyDescent="0.3">
      <c r="A102" s="129"/>
      <c r="B102" s="96"/>
      <c r="C102" s="97"/>
      <c r="D102" s="97"/>
      <c r="E102" s="97"/>
    </row>
    <row r="103" spans="1:5" ht="15.75" thickBot="1" x14ac:dyDescent="0.3">
      <c r="A103" s="123" t="s">
        <v>41</v>
      </c>
      <c r="B103" s="124"/>
      <c r="C103" s="125">
        <f>C93+C102</f>
        <v>0</v>
      </c>
      <c r="D103" s="125">
        <f>D93+D102</f>
        <v>136712</v>
      </c>
      <c r="E103" s="125">
        <f>E93+E102</f>
        <v>136712.25</v>
      </c>
    </row>
    <row r="104" spans="1:5" ht="15.75" thickBot="1" x14ac:dyDescent="0.3">
      <c r="A104" s="130"/>
      <c r="B104" s="131"/>
      <c r="C104" s="131"/>
      <c r="D104" s="131"/>
      <c r="E104" s="131"/>
    </row>
    <row r="105" spans="1:5" ht="15.75" thickBot="1" x14ac:dyDescent="0.3">
      <c r="A105" s="130"/>
      <c r="B105" s="131"/>
      <c r="C105" s="131"/>
      <c r="D105" s="131"/>
      <c r="E105" s="131"/>
    </row>
    <row r="106" spans="1:5" ht="15.75" thickBot="1" x14ac:dyDescent="0.3">
      <c r="A106" s="1" t="s">
        <v>42</v>
      </c>
      <c r="B106" s="127"/>
      <c r="C106" s="85" t="s">
        <v>147</v>
      </c>
      <c r="D106" s="85" t="s">
        <v>1</v>
      </c>
      <c r="E106" s="85" t="s">
        <v>2</v>
      </c>
    </row>
    <row r="107" spans="1:5" ht="15.75" thickBot="1" x14ac:dyDescent="0.3">
      <c r="A107" s="1"/>
      <c r="B107" s="127"/>
      <c r="C107" s="85"/>
      <c r="D107" s="85" t="s">
        <v>3</v>
      </c>
      <c r="E107" s="85" t="s">
        <v>163</v>
      </c>
    </row>
    <row r="108" spans="1:5" ht="15.75" thickBot="1" x14ac:dyDescent="0.3">
      <c r="A108" s="1"/>
      <c r="B108" s="127"/>
      <c r="C108" s="128" t="s">
        <v>4</v>
      </c>
      <c r="D108" s="128" t="s">
        <v>4</v>
      </c>
      <c r="E108" s="128" t="s">
        <v>4</v>
      </c>
    </row>
    <row r="109" spans="1:5" ht="15.75" thickBot="1" x14ac:dyDescent="0.3">
      <c r="A109" s="157">
        <v>453</v>
      </c>
      <c r="B109" s="158" t="s">
        <v>140</v>
      </c>
      <c r="C109" s="159">
        <v>0</v>
      </c>
      <c r="D109" s="159">
        <v>27319</v>
      </c>
      <c r="E109" s="159">
        <v>27319.200000000001</v>
      </c>
    </row>
    <row r="110" spans="1:5" ht="15.75" thickBot="1" x14ac:dyDescent="0.3">
      <c r="A110" s="157">
        <v>453</v>
      </c>
      <c r="B110" s="158" t="s">
        <v>167</v>
      </c>
      <c r="C110" s="159">
        <v>0</v>
      </c>
      <c r="D110" s="159">
        <v>1000</v>
      </c>
      <c r="E110" s="159">
        <v>1000</v>
      </c>
    </row>
    <row r="111" spans="1:5" ht="15.75" thickBot="1" x14ac:dyDescent="0.3">
      <c r="A111" s="157">
        <v>453</v>
      </c>
      <c r="B111" s="158" t="s">
        <v>168</v>
      </c>
      <c r="C111" s="159">
        <v>0</v>
      </c>
      <c r="D111" s="159">
        <v>322</v>
      </c>
      <c r="E111" s="159">
        <v>321.70999999999998</v>
      </c>
    </row>
    <row r="112" spans="1:5" ht="15.75" thickBot="1" x14ac:dyDescent="0.3">
      <c r="A112" s="157">
        <v>453</v>
      </c>
      <c r="B112" s="158" t="s">
        <v>169</v>
      </c>
      <c r="C112" s="159">
        <v>0</v>
      </c>
      <c r="D112" s="159">
        <v>0</v>
      </c>
      <c r="E112" s="159">
        <v>0</v>
      </c>
    </row>
    <row r="113" spans="1:10" ht="15.75" thickBot="1" x14ac:dyDescent="0.3">
      <c r="A113" s="132">
        <v>454001</v>
      </c>
      <c r="B113" s="111" t="s">
        <v>113</v>
      </c>
      <c r="C113" s="97">
        <v>143713</v>
      </c>
      <c r="D113" s="97">
        <v>267889</v>
      </c>
      <c r="E113" s="97">
        <v>99636.43</v>
      </c>
    </row>
    <row r="114" spans="1:10" ht="15.75" thickBot="1" x14ac:dyDescent="0.3">
      <c r="A114" s="132">
        <v>456005</v>
      </c>
      <c r="B114" s="111" t="s">
        <v>170</v>
      </c>
      <c r="C114" s="97">
        <v>0</v>
      </c>
      <c r="D114" s="97">
        <v>0</v>
      </c>
      <c r="E114" s="97">
        <v>2</v>
      </c>
    </row>
    <row r="115" spans="1:10" ht="15.75" thickBot="1" x14ac:dyDescent="0.3">
      <c r="A115" s="123" t="s">
        <v>43</v>
      </c>
      <c r="B115" s="124"/>
      <c r="C115" s="125">
        <f>SUM(C109:C114)</f>
        <v>143713</v>
      </c>
      <c r="D115" s="125">
        <f>SUM(D109:D114)</f>
        <v>296530</v>
      </c>
      <c r="E115" s="125">
        <f>SUM(E109:E114)</f>
        <v>128279.34</v>
      </c>
    </row>
    <row r="116" spans="1:10" ht="15.75" thickBot="1" x14ac:dyDescent="0.3">
      <c r="A116" s="130"/>
      <c r="B116" s="131"/>
      <c r="C116" s="133"/>
      <c r="D116" s="133"/>
      <c r="E116" s="133"/>
    </row>
    <row r="117" spans="1:10" ht="15.75" thickBot="1" x14ac:dyDescent="0.3">
      <c r="A117" s="134"/>
      <c r="B117" s="122"/>
      <c r="C117" s="135"/>
      <c r="D117" s="135"/>
      <c r="E117" s="135"/>
    </row>
    <row r="118" spans="1:10" ht="15.75" thickBot="1" x14ac:dyDescent="0.3">
      <c r="A118" s="134"/>
      <c r="B118" s="130"/>
      <c r="C118" s="136"/>
      <c r="D118" s="136"/>
      <c r="E118" s="136"/>
    </row>
    <row r="119" spans="1:10" ht="15.75" thickBot="1" x14ac:dyDescent="0.3">
      <c r="A119" s="137" t="s">
        <v>44</v>
      </c>
      <c r="B119" s="137"/>
      <c r="C119" s="138">
        <f>C87</f>
        <v>1768187</v>
      </c>
      <c r="D119" s="138">
        <f>D87</f>
        <v>1823363</v>
      </c>
      <c r="E119" s="138">
        <f>E87</f>
        <v>949955.27</v>
      </c>
    </row>
    <row r="120" spans="1:10" ht="15.75" thickBot="1" x14ac:dyDescent="0.3">
      <c r="A120" s="137" t="s">
        <v>40</v>
      </c>
      <c r="B120" s="137"/>
      <c r="C120" s="138">
        <f>C103</f>
        <v>0</v>
      </c>
      <c r="D120" s="138">
        <f>D103</f>
        <v>136712</v>
      </c>
      <c r="E120" s="138">
        <f>E103</f>
        <v>136712.25</v>
      </c>
    </row>
    <row r="121" spans="1:10" ht="15.75" thickBot="1" x14ac:dyDescent="0.3">
      <c r="A121" s="137" t="s">
        <v>45</v>
      </c>
      <c r="B121" s="137"/>
      <c r="C121" s="138">
        <f>C115</f>
        <v>143713</v>
      </c>
      <c r="D121" s="138">
        <f t="shared" ref="D121:E121" si="26">D115</f>
        <v>296530</v>
      </c>
      <c r="E121" s="138">
        <f t="shared" si="26"/>
        <v>128279.34</v>
      </c>
    </row>
    <row r="122" spans="1:10" ht="16.5" thickBot="1" x14ac:dyDescent="0.3">
      <c r="A122" s="139" t="s">
        <v>46</v>
      </c>
      <c r="B122" s="140"/>
      <c r="C122" s="141">
        <f>C119+C120+C121</f>
        <v>1911900</v>
      </c>
      <c r="D122" s="141">
        <f t="shared" ref="D122:E122" si="27">D119+D120+D121</f>
        <v>2256605</v>
      </c>
      <c r="E122" s="141">
        <f t="shared" si="27"/>
        <v>1214946.8600000001</v>
      </c>
    </row>
    <row r="123" spans="1:10" x14ac:dyDescent="0.25">
      <c r="I123" s="67"/>
      <c r="J123" s="67"/>
    </row>
    <row r="126" spans="1:10" x14ac:dyDescent="0.25">
      <c r="D126" s="67"/>
      <c r="E126" s="6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3"/>
  <sheetViews>
    <sheetView tabSelected="1" topLeftCell="A49" workbookViewId="0">
      <selection activeCell="L64" sqref="L64"/>
    </sheetView>
  </sheetViews>
  <sheetFormatPr defaultRowHeight="15" x14ac:dyDescent="0.25"/>
  <cols>
    <col min="5" max="5" width="18" customWidth="1"/>
    <col min="6" max="6" width="18.42578125" customWidth="1"/>
    <col min="7" max="7" width="15.42578125" customWidth="1"/>
    <col min="8" max="8" width="17" customWidth="1"/>
    <col min="12" max="12" width="10.28515625" bestFit="1" customWidth="1"/>
  </cols>
  <sheetData>
    <row r="1" spans="1:8" ht="21.75" thickBot="1" x14ac:dyDescent="0.4">
      <c r="A1" s="65" t="s">
        <v>171</v>
      </c>
      <c r="B1" s="3"/>
    </row>
    <row r="2" spans="1:8" ht="15.75" thickBot="1" x14ac:dyDescent="0.3">
      <c r="A2" s="4"/>
      <c r="B2" s="5"/>
      <c r="C2" s="5"/>
      <c r="D2" s="5"/>
      <c r="E2" s="5"/>
      <c r="F2" s="6" t="s">
        <v>143</v>
      </c>
      <c r="G2" s="36" t="s">
        <v>91</v>
      </c>
      <c r="H2" s="68" t="s">
        <v>179</v>
      </c>
    </row>
    <row r="3" spans="1:8" ht="19.5" thickTop="1" x14ac:dyDescent="0.3">
      <c r="A3" s="7"/>
      <c r="B3" s="8"/>
      <c r="C3" s="9"/>
      <c r="D3" s="10"/>
      <c r="E3" s="11"/>
      <c r="F3" s="12" t="s">
        <v>97</v>
      </c>
      <c r="G3" s="12" t="s">
        <v>97</v>
      </c>
      <c r="H3" s="69" t="s">
        <v>97</v>
      </c>
    </row>
    <row r="4" spans="1:8" ht="15.75" thickBot="1" x14ac:dyDescent="0.3">
      <c r="A4" s="13"/>
      <c r="B4" s="14"/>
      <c r="C4" s="15"/>
      <c r="D4" s="16"/>
      <c r="E4" s="17"/>
      <c r="F4" s="18"/>
      <c r="G4" s="18"/>
      <c r="H4" s="70"/>
    </row>
    <row r="5" spans="1:8" ht="16.5" thickTop="1" thickBot="1" x14ac:dyDescent="0.3">
      <c r="A5" s="19"/>
      <c r="B5" s="20"/>
      <c r="C5" s="21"/>
      <c r="D5" s="21"/>
      <c r="E5" s="22"/>
      <c r="F5" s="23"/>
      <c r="G5" s="23"/>
      <c r="H5" s="23"/>
    </row>
    <row r="6" spans="1:8" ht="18" thickTop="1" thickBot="1" x14ac:dyDescent="0.35">
      <c r="A6" s="24">
        <v>1</v>
      </c>
      <c r="B6" s="71" t="s">
        <v>52</v>
      </c>
      <c r="C6" s="41"/>
      <c r="D6" s="27"/>
      <c r="E6" s="27"/>
      <c r="F6" s="42">
        <f>F7+F8+F9+F10+F12+F11+F13</f>
        <v>497919</v>
      </c>
      <c r="G6" s="42">
        <f t="shared" ref="G6:H6" si="0">G7+G8+G9+G10+G12+G11+G13</f>
        <v>515249</v>
      </c>
      <c r="H6" s="42">
        <f t="shared" si="0"/>
        <v>215349.25999999998</v>
      </c>
    </row>
    <row r="7" spans="1:8" ht="16.5" thickTop="1" thickBot="1" x14ac:dyDescent="0.3">
      <c r="A7" s="24">
        <v>2</v>
      </c>
      <c r="B7" s="72">
        <v>1</v>
      </c>
      <c r="C7" s="51" t="s">
        <v>53</v>
      </c>
      <c r="D7" s="52"/>
      <c r="E7" s="52"/>
      <c r="F7" s="60">
        <v>385811</v>
      </c>
      <c r="G7" s="61">
        <v>402909</v>
      </c>
      <c r="H7" s="50">
        <v>160528.41</v>
      </c>
    </row>
    <row r="8" spans="1:8" ht="16.5" thickTop="1" thickBot="1" x14ac:dyDescent="0.3">
      <c r="A8" s="24">
        <v>3</v>
      </c>
      <c r="B8" s="73">
        <v>2</v>
      </c>
      <c r="C8" s="62" t="s">
        <v>54</v>
      </c>
      <c r="D8" s="52"/>
      <c r="E8" s="52"/>
      <c r="F8" s="63">
        <v>8000</v>
      </c>
      <c r="G8" s="64">
        <v>8260</v>
      </c>
      <c r="H8" s="49">
        <v>3795.58</v>
      </c>
    </row>
    <row r="9" spans="1:8" ht="16.5" thickTop="1" thickBot="1" x14ac:dyDescent="0.3">
      <c r="A9" s="24">
        <v>4</v>
      </c>
      <c r="B9" s="72">
        <v>3</v>
      </c>
      <c r="C9" s="46" t="s">
        <v>55</v>
      </c>
      <c r="D9" s="47"/>
      <c r="E9" s="48"/>
      <c r="F9" s="45">
        <v>1300</v>
      </c>
      <c r="G9" s="45">
        <v>1272</v>
      </c>
      <c r="H9" s="45">
        <v>473.73</v>
      </c>
    </row>
    <row r="10" spans="1:8" ht="16.5" thickTop="1" thickBot="1" x14ac:dyDescent="0.3">
      <c r="A10" s="24">
        <v>5</v>
      </c>
      <c r="B10" s="72">
        <v>4</v>
      </c>
      <c r="C10" s="46" t="s">
        <v>56</v>
      </c>
      <c r="D10" s="47"/>
      <c r="E10" s="48"/>
      <c r="F10" s="49">
        <v>1200</v>
      </c>
      <c r="G10" s="49">
        <v>1200</v>
      </c>
      <c r="H10" s="49">
        <v>0</v>
      </c>
    </row>
    <row r="11" spans="1:8" ht="16.5" thickTop="1" thickBot="1" x14ac:dyDescent="0.3">
      <c r="A11" s="24">
        <v>6</v>
      </c>
      <c r="B11" s="72">
        <v>5</v>
      </c>
      <c r="C11" s="43" t="s">
        <v>111</v>
      </c>
      <c r="D11" s="145"/>
      <c r="E11" s="48"/>
      <c r="F11" s="45">
        <v>700</v>
      </c>
      <c r="G11" s="45">
        <v>700</v>
      </c>
      <c r="H11" s="45">
        <v>232.43</v>
      </c>
    </row>
    <row r="12" spans="1:8" ht="16.5" thickTop="1" thickBot="1" x14ac:dyDescent="0.3">
      <c r="A12" s="24">
        <v>7</v>
      </c>
      <c r="B12" s="72">
        <v>6</v>
      </c>
      <c r="C12" s="46" t="s">
        <v>120</v>
      </c>
      <c r="D12" s="47"/>
      <c r="E12" s="48"/>
      <c r="F12" s="49">
        <v>900</v>
      </c>
      <c r="G12" s="49">
        <v>900</v>
      </c>
      <c r="H12" s="49">
        <v>315.11</v>
      </c>
    </row>
    <row r="13" spans="1:8" ht="16.5" thickTop="1" thickBot="1" x14ac:dyDescent="0.3">
      <c r="A13" s="80">
        <v>8</v>
      </c>
      <c r="B13" s="72">
        <v>7</v>
      </c>
      <c r="C13" s="46" t="s">
        <v>122</v>
      </c>
      <c r="D13" s="47"/>
      <c r="E13" s="48"/>
      <c r="F13" s="49">
        <v>100008</v>
      </c>
      <c r="G13" s="49">
        <v>100008</v>
      </c>
      <c r="H13" s="49">
        <v>50004</v>
      </c>
    </row>
    <row r="14" spans="1:8" ht="16.5" thickTop="1" thickBot="1" x14ac:dyDescent="0.3">
      <c r="A14" s="80">
        <v>9</v>
      </c>
      <c r="B14" s="74" t="s">
        <v>57</v>
      </c>
      <c r="C14" s="25"/>
      <c r="D14" s="26"/>
      <c r="E14" s="26"/>
      <c r="F14" s="37">
        <f>F15</f>
        <v>5000</v>
      </c>
      <c r="G14" s="37">
        <f t="shared" ref="G14:H14" si="1">G15</f>
        <v>5000</v>
      </c>
      <c r="H14" s="37">
        <f t="shared" si="1"/>
        <v>622.79999999999995</v>
      </c>
    </row>
    <row r="15" spans="1:8" ht="16.5" thickTop="1" thickBot="1" x14ac:dyDescent="0.3">
      <c r="A15" s="24">
        <v>10</v>
      </c>
      <c r="B15" s="75">
        <v>1</v>
      </c>
      <c r="C15" s="43" t="s">
        <v>58</v>
      </c>
      <c r="D15" s="44"/>
      <c r="E15" s="44"/>
      <c r="F15" s="45">
        <v>5000</v>
      </c>
      <c r="G15" s="45">
        <v>5000</v>
      </c>
      <c r="H15" s="45">
        <v>622.79999999999995</v>
      </c>
    </row>
    <row r="16" spans="1:8" ht="16.5" thickTop="1" thickBot="1" x14ac:dyDescent="0.3">
      <c r="A16" s="84">
        <v>11</v>
      </c>
      <c r="B16" s="76" t="s">
        <v>59</v>
      </c>
      <c r="C16" s="25"/>
      <c r="D16" s="26"/>
      <c r="E16" s="26"/>
      <c r="F16" s="37">
        <f>F17+F18+F19+F20</f>
        <v>32500</v>
      </c>
      <c r="G16" s="37">
        <f t="shared" ref="G16:H16" si="2">G17+G18+G19+G20</f>
        <v>30928</v>
      </c>
      <c r="H16" s="37">
        <f t="shared" si="2"/>
        <v>5751.6</v>
      </c>
    </row>
    <row r="17" spans="1:12" ht="16.5" thickTop="1" thickBot="1" x14ac:dyDescent="0.3">
      <c r="A17" s="81">
        <v>12</v>
      </c>
      <c r="B17" s="75">
        <v>1</v>
      </c>
      <c r="C17" s="51" t="s">
        <v>60</v>
      </c>
      <c r="D17" s="52"/>
      <c r="E17" s="52"/>
      <c r="F17" s="45">
        <v>6100</v>
      </c>
      <c r="G17" s="45">
        <v>6128</v>
      </c>
      <c r="H17" s="45">
        <v>2185.08</v>
      </c>
    </row>
    <row r="18" spans="1:12" ht="16.5" thickTop="1" thickBot="1" x14ac:dyDescent="0.3">
      <c r="A18" s="81">
        <v>13</v>
      </c>
      <c r="B18" s="75">
        <v>2</v>
      </c>
      <c r="C18" s="53" t="s">
        <v>61</v>
      </c>
      <c r="D18" s="54"/>
      <c r="E18" s="55"/>
      <c r="F18" s="45">
        <v>25000</v>
      </c>
      <c r="G18" s="45">
        <v>23400</v>
      </c>
      <c r="H18" s="45">
        <v>2888.96</v>
      </c>
    </row>
    <row r="19" spans="1:12" ht="16.5" thickTop="1" thickBot="1" x14ac:dyDescent="0.3">
      <c r="A19" s="81">
        <v>14</v>
      </c>
      <c r="B19" s="75">
        <v>4</v>
      </c>
      <c r="C19" s="53" t="s">
        <v>62</v>
      </c>
      <c r="D19" s="54"/>
      <c r="E19" s="55"/>
      <c r="F19" s="45">
        <v>1400</v>
      </c>
      <c r="G19" s="45">
        <v>1400</v>
      </c>
      <c r="H19" s="45">
        <v>677.56</v>
      </c>
    </row>
    <row r="20" spans="1:12" ht="16.5" thickTop="1" thickBot="1" x14ac:dyDescent="0.3">
      <c r="A20" s="81">
        <v>15</v>
      </c>
      <c r="B20" s="75">
        <v>5</v>
      </c>
      <c r="C20" s="53" t="s">
        <v>123</v>
      </c>
      <c r="D20" s="54"/>
      <c r="E20" s="55"/>
      <c r="F20" s="45">
        <v>0</v>
      </c>
      <c r="G20" s="45">
        <v>0</v>
      </c>
      <c r="H20" s="45">
        <v>0</v>
      </c>
    </row>
    <row r="21" spans="1:12" ht="16.5" thickTop="1" thickBot="1" x14ac:dyDescent="0.3">
      <c r="A21" s="81">
        <v>17</v>
      </c>
      <c r="B21" s="76" t="s">
        <v>63</v>
      </c>
      <c r="C21" s="25"/>
      <c r="D21" s="26"/>
      <c r="E21" s="27"/>
      <c r="F21" s="38">
        <f>F22+F23+F24+F25+F26+F27+F28+F29+F30+F31+F32+F33+F34+F36+F37+F38+F40+F41+F42+F43+F44+F35+F45+F42+F35+F39</f>
        <v>351401</v>
      </c>
      <c r="G21" s="38">
        <f>G22+G23+G24+G25+G26+G27+G28+G29+G30+G31+G32+G33+G34+G35+G36+G37+G38+G39+G40+G41+G42+G43+G44+G45</f>
        <v>598156</v>
      </c>
      <c r="H21" s="38">
        <f>H22+H23+H24+H25+H26+H27+H28+H29+H30+H31+H32+H33+H34+H35+H36+H37+H38+H39+H40+H41+H42+H43+H44+H45</f>
        <v>317847.27999999997</v>
      </c>
      <c r="K21" s="67"/>
      <c r="L21" s="67"/>
    </row>
    <row r="22" spans="1:12" ht="16.5" thickTop="1" thickBot="1" x14ac:dyDescent="0.3">
      <c r="A22" s="81">
        <v>18</v>
      </c>
      <c r="B22" s="75">
        <v>1</v>
      </c>
      <c r="C22" s="53" t="s">
        <v>64</v>
      </c>
      <c r="D22" s="54"/>
      <c r="E22" s="55"/>
      <c r="F22" s="45">
        <v>4042</v>
      </c>
      <c r="G22" s="45">
        <v>4042</v>
      </c>
      <c r="H22" s="45">
        <v>2054.9499999999998</v>
      </c>
      <c r="I22" s="67"/>
      <c r="J22" s="67"/>
    </row>
    <row r="23" spans="1:12" ht="16.5" thickTop="1" thickBot="1" x14ac:dyDescent="0.3">
      <c r="A23" s="81">
        <v>19</v>
      </c>
      <c r="B23" s="77">
        <v>2</v>
      </c>
      <c r="C23" s="56" t="s">
        <v>65</v>
      </c>
      <c r="D23" s="57"/>
      <c r="E23" s="58"/>
      <c r="F23" s="49">
        <v>21380</v>
      </c>
      <c r="G23" s="49">
        <v>20024</v>
      </c>
      <c r="H23" s="49">
        <v>1686.36</v>
      </c>
    </row>
    <row r="24" spans="1:12" ht="16.5" thickTop="1" thickBot="1" x14ac:dyDescent="0.3">
      <c r="A24" s="81">
        <v>20</v>
      </c>
      <c r="B24" s="75">
        <v>3</v>
      </c>
      <c r="C24" s="53" t="s">
        <v>66</v>
      </c>
      <c r="D24" s="54"/>
      <c r="E24" s="55"/>
      <c r="F24" s="45">
        <v>668</v>
      </c>
      <c r="G24" s="45">
        <v>672</v>
      </c>
      <c r="H24" s="45">
        <v>331</v>
      </c>
    </row>
    <row r="25" spans="1:12" ht="16.5" thickTop="1" thickBot="1" x14ac:dyDescent="0.3">
      <c r="A25" s="83">
        <v>21</v>
      </c>
      <c r="B25" s="75">
        <v>4</v>
      </c>
      <c r="C25" s="53" t="s">
        <v>67</v>
      </c>
      <c r="D25" s="54"/>
      <c r="E25" s="55"/>
      <c r="F25" s="45">
        <v>2000</v>
      </c>
      <c r="G25" s="45">
        <v>5484</v>
      </c>
      <c r="H25" s="45">
        <v>3702.9</v>
      </c>
    </row>
    <row r="26" spans="1:12" ht="16.5" thickTop="1" thickBot="1" x14ac:dyDescent="0.3">
      <c r="A26" s="24">
        <v>22</v>
      </c>
      <c r="B26" s="78">
        <v>5</v>
      </c>
      <c r="C26" s="53" t="s">
        <v>68</v>
      </c>
      <c r="D26" s="54"/>
      <c r="E26" s="55"/>
      <c r="F26" s="45">
        <v>51120</v>
      </c>
      <c r="G26" s="45">
        <v>53322</v>
      </c>
      <c r="H26" s="45">
        <v>32867.769999999997</v>
      </c>
    </row>
    <row r="27" spans="1:12" ht="16.5" thickTop="1" thickBot="1" x14ac:dyDescent="0.3">
      <c r="A27" s="84">
        <v>23</v>
      </c>
      <c r="B27" s="75">
        <v>6</v>
      </c>
      <c r="C27" s="53" t="s">
        <v>69</v>
      </c>
      <c r="D27" s="54"/>
      <c r="E27" s="55"/>
      <c r="F27" s="45">
        <v>1000</v>
      </c>
      <c r="G27" s="45">
        <v>1000</v>
      </c>
      <c r="H27" s="45">
        <v>62.16</v>
      </c>
    </row>
    <row r="28" spans="1:12" ht="16.5" thickTop="1" thickBot="1" x14ac:dyDescent="0.3">
      <c r="A28" s="81">
        <v>24</v>
      </c>
      <c r="B28" s="75">
        <v>7</v>
      </c>
      <c r="C28" s="53" t="s">
        <v>70</v>
      </c>
      <c r="D28" s="54"/>
      <c r="E28" s="55"/>
      <c r="F28" s="45">
        <v>12000</v>
      </c>
      <c r="G28" s="45">
        <v>14664</v>
      </c>
      <c r="H28" s="45">
        <v>6618.86</v>
      </c>
    </row>
    <row r="29" spans="1:12" ht="16.5" thickTop="1" thickBot="1" x14ac:dyDescent="0.3">
      <c r="A29" s="81">
        <v>25</v>
      </c>
      <c r="B29" s="75">
        <v>8</v>
      </c>
      <c r="C29" s="46" t="s">
        <v>71</v>
      </c>
      <c r="D29" s="47"/>
      <c r="E29" s="55"/>
      <c r="F29" s="45">
        <v>192</v>
      </c>
      <c r="G29" s="45">
        <v>192</v>
      </c>
      <c r="H29" s="45">
        <v>0</v>
      </c>
    </row>
    <row r="30" spans="1:12" ht="16.5" thickTop="1" thickBot="1" x14ac:dyDescent="0.3">
      <c r="A30" s="81">
        <v>26</v>
      </c>
      <c r="B30" s="75">
        <v>9</v>
      </c>
      <c r="C30" s="53" t="s">
        <v>92</v>
      </c>
      <c r="D30" s="54"/>
      <c r="E30" s="55"/>
      <c r="F30" s="45">
        <v>3500</v>
      </c>
      <c r="G30" s="45">
        <v>3504</v>
      </c>
      <c r="H30" s="45">
        <v>3503.7</v>
      </c>
    </row>
    <row r="31" spans="1:12" ht="16.5" thickTop="1" thickBot="1" x14ac:dyDescent="0.3">
      <c r="A31" s="81">
        <v>27</v>
      </c>
      <c r="B31" s="75">
        <v>10</v>
      </c>
      <c r="C31" s="46" t="s">
        <v>72</v>
      </c>
      <c r="D31" s="47"/>
      <c r="E31" s="55"/>
      <c r="F31" s="59">
        <v>103434</v>
      </c>
      <c r="G31" s="59">
        <v>160971</v>
      </c>
      <c r="H31" s="59">
        <v>3929.45</v>
      </c>
    </row>
    <row r="32" spans="1:12" ht="16.5" thickTop="1" thickBot="1" x14ac:dyDescent="0.3">
      <c r="A32" s="81">
        <v>28</v>
      </c>
      <c r="B32" s="75">
        <v>11</v>
      </c>
      <c r="C32" s="53" t="s">
        <v>73</v>
      </c>
      <c r="D32" s="54"/>
      <c r="E32" s="55"/>
      <c r="F32" s="59">
        <v>1350</v>
      </c>
      <c r="G32" s="59">
        <v>1350</v>
      </c>
      <c r="H32" s="59">
        <v>0</v>
      </c>
    </row>
    <row r="33" spans="1:8" ht="16.5" thickTop="1" thickBot="1" x14ac:dyDescent="0.3">
      <c r="A33" s="81">
        <v>29</v>
      </c>
      <c r="B33" s="75">
        <v>12</v>
      </c>
      <c r="C33" s="46" t="s">
        <v>74</v>
      </c>
      <c r="D33" s="47"/>
      <c r="E33" s="55"/>
      <c r="F33" s="45">
        <v>4100</v>
      </c>
      <c r="G33" s="45">
        <v>4100</v>
      </c>
      <c r="H33" s="45">
        <v>100</v>
      </c>
    </row>
    <row r="34" spans="1:8" ht="16.5" thickTop="1" thickBot="1" x14ac:dyDescent="0.3">
      <c r="A34" s="82">
        <v>30</v>
      </c>
      <c r="B34" s="75">
        <v>13</v>
      </c>
      <c r="C34" s="53" t="s">
        <v>75</v>
      </c>
      <c r="D34" s="54"/>
      <c r="E34" s="55"/>
      <c r="F34" s="45">
        <v>31350</v>
      </c>
      <c r="G34" s="45">
        <v>32840</v>
      </c>
      <c r="H34" s="45">
        <v>18904.37</v>
      </c>
    </row>
    <row r="35" spans="1:8" ht="16.5" thickTop="1" thickBot="1" x14ac:dyDescent="0.3">
      <c r="A35" s="82">
        <v>31</v>
      </c>
      <c r="B35" s="75">
        <v>14</v>
      </c>
      <c r="C35" s="53" t="s">
        <v>172</v>
      </c>
      <c r="D35" s="54"/>
      <c r="E35" s="55"/>
      <c r="F35" s="45">
        <v>0</v>
      </c>
      <c r="G35" s="45">
        <v>2352</v>
      </c>
      <c r="H35" s="45">
        <v>2351.42</v>
      </c>
    </row>
    <row r="36" spans="1:8" ht="16.5" thickTop="1" thickBot="1" x14ac:dyDescent="0.3">
      <c r="A36" s="81">
        <v>32</v>
      </c>
      <c r="B36" s="77">
        <v>15</v>
      </c>
      <c r="C36" s="66" t="s">
        <v>104</v>
      </c>
      <c r="D36" s="57"/>
      <c r="E36" s="142"/>
      <c r="F36" s="143">
        <v>8500</v>
      </c>
      <c r="G36" s="143">
        <v>9100</v>
      </c>
      <c r="H36" s="143">
        <v>600</v>
      </c>
    </row>
    <row r="37" spans="1:8" ht="16.5" thickTop="1" thickBot="1" x14ac:dyDescent="0.3">
      <c r="A37" s="81">
        <v>33</v>
      </c>
      <c r="B37" s="77">
        <v>19</v>
      </c>
      <c r="C37" s="66" t="s">
        <v>105</v>
      </c>
      <c r="D37" s="57"/>
      <c r="E37" s="58"/>
      <c r="F37" s="49">
        <v>5000</v>
      </c>
      <c r="G37" s="49">
        <v>5000</v>
      </c>
      <c r="H37" s="49">
        <v>858.47</v>
      </c>
    </row>
    <row r="38" spans="1:8" ht="16.5" thickTop="1" thickBot="1" x14ac:dyDescent="0.3">
      <c r="A38" s="81">
        <v>34</v>
      </c>
      <c r="B38" s="77">
        <v>20</v>
      </c>
      <c r="C38" s="66" t="s">
        <v>115</v>
      </c>
      <c r="D38" s="57"/>
      <c r="E38" s="58"/>
      <c r="F38" s="49">
        <v>34</v>
      </c>
      <c r="G38" s="49">
        <v>42</v>
      </c>
      <c r="H38" s="49">
        <v>0</v>
      </c>
    </row>
    <row r="39" spans="1:8" ht="16.5" thickTop="1" thickBot="1" x14ac:dyDescent="0.3">
      <c r="A39" s="81">
        <v>35</v>
      </c>
      <c r="B39" s="77">
        <v>21</v>
      </c>
      <c r="C39" s="66" t="s">
        <v>173</v>
      </c>
      <c r="D39" s="57"/>
      <c r="E39" s="58"/>
      <c r="F39" s="49">
        <v>25381</v>
      </c>
      <c r="G39" s="49">
        <v>162093</v>
      </c>
      <c r="H39" s="49">
        <v>143907.63</v>
      </c>
    </row>
    <row r="40" spans="1:8" ht="16.5" thickTop="1" thickBot="1" x14ac:dyDescent="0.3">
      <c r="A40" s="81">
        <v>36</v>
      </c>
      <c r="B40" s="77">
        <v>22</v>
      </c>
      <c r="C40" s="66" t="s">
        <v>117</v>
      </c>
      <c r="D40" s="57"/>
      <c r="E40" s="58"/>
      <c r="F40" s="49">
        <v>20000</v>
      </c>
      <c r="G40" s="49">
        <v>25000</v>
      </c>
      <c r="H40" s="49">
        <v>5319.07</v>
      </c>
    </row>
    <row r="41" spans="1:8" ht="16.5" thickTop="1" thickBot="1" x14ac:dyDescent="0.3">
      <c r="A41" s="81">
        <v>37</v>
      </c>
      <c r="B41" s="77">
        <v>23</v>
      </c>
      <c r="C41" s="66" t="s">
        <v>118</v>
      </c>
      <c r="D41" s="57"/>
      <c r="E41" s="58"/>
      <c r="F41" s="49">
        <v>18</v>
      </c>
      <c r="G41" s="49">
        <v>18</v>
      </c>
      <c r="H41" s="49">
        <v>0</v>
      </c>
    </row>
    <row r="42" spans="1:8" ht="16.5" thickTop="1" thickBot="1" x14ac:dyDescent="0.3">
      <c r="A42" s="81">
        <v>38</v>
      </c>
      <c r="B42" s="77">
        <v>30</v>
      </c>
      <c r="C42" s="66" t="s">
        <v>174</v>
      </c>
      <c r="D42" s="57"/>
      <c r="E42" s="58"/>
      <c r="F42" s="49">
        <v>0</v>
      </c>
      <c r="G42" s="49">
        <v>194</v>
      </c>
      <c r="H42" s="49">
        <v>193.5</v>
      </c>
    </row>
    <row r="43" spans="1:8" ht="16.5" thickTop="1" thickBot="1" x14ac:dyDescent="0.3">
      <c r="A43" s="81">
        <v>39</v>
      </c>
      <c r="B43" s="77">
        <v>33</v>
      </c>
      <c r="C43" s="66" t="s">
        <v>175</v>
      </c>
      <c r="D43" s="57"/>
      <c r="E43" s="58"/>
      <c r="F43" s="49">
        <v>25002</v>
      </c>
      <c r="G43" s="49">
        <v>60421</v>
      </c>
      <c r="H43" s="49">
        <v>60420.67</v>
      </c>
    </row>
    <row r="44" spans="1:8" ht="16.5" thickTop="1" thickBot="1" x14ac:dyDescent="0.3">
      <c r="A44" s="81">
        <v>40</v>
      </c>
      <c r="B44" s="77">
        <v>34</v>
      </c>
      <c r="C44" s="66" t="s">
        <v>176</v>
      </c>
      <c r="D44" s="57"/>
      <c r="E44" s="58"/>
      <c r="F44" s="49">
        <v>0</v>
      </c>
      <c r="G44" s="49">
        <v>441</v>
      </c>
      <c r="H44" s="49">
        <v>441</v>
      </c>
    </row>
    <row r="45" spans="1:8" ht="16.5" thickTop="1" thickBot="1" x14ac:dyDescent="0.3">
      <c r="A45" s="81">
        <v>41</v>
      </c>
      <c r="B45" s="77">
        <v>35</v>
      </c>
      <c r="C45" s="66" t="s">
        <v>177</v>
      </c>
      <c r="D45" s="57"/>
      <c r="E45" s="58"/>
      <c r="F45" s="49">
        <v>31330</v>
      </c>
      <c r="G45" s="49">
        <v>31330</v>
      </c>
      <c r="H45" s="49">
        <v>29994</v>
      </c>
    </row>
    <row r="46" spans="1:8" ht="16.5" thickTop="1" thickBot="1" x14ac:dyDescent="0.3">
      <c r="A46" s="81">
        <v>42</v>
      </c>
      <c r="B46" s="76" t="s">
        <v>76</v>
      </c>
      <c r="C46" s="25"/>
      <c r="D46" s="28"/>
      <c r="E46" s="28"/>
      <c r="F46" s="37">
        <f t="shared" ref="F46:H46" si="3">F47</f>
        <v>3500</v>
      </c>
      <c r="G46" s="37">
        <f t="shared" si="3"/>
        <v>6500</v>
      </c>
      <c r="H46" s="37">
        <f t="shared" si="3"/>
        <v>617.87</v>
      </c>
    </row>
    <row r="47" spans="1:8" ht="16.5" thickTop="1" thickBot="1" x14ac:dyDescent="0.3">
      <c r="A47" s="81">
        <v>43</v>
      </c>
      <c r="B47" s="75">
        <v>1</v>
      </c>
      <c r="C47" s="46" t="s">
        <v>77</v>
      </c>
      <c r="D47" s="47"/>
      <c r="E47" s="48"/>
      <c r="F47" s="45">
        <v>3500</v>
      </c>
      <c r="G47" s="45">
        <v>6500</v>
      </c>
      <c r="H47" s="45">
        <v>617.87</v>
      </c>
    </row>
    <row r="48" spans="1:8" ht="16.5" thickTop="1" thickBot="1" x14ac:dyDescent="0.3">
      <c r="A48" s="24">
        <v>44</v>
      </c>
      <c r="B48" s="74" t="s">
        <v>78</v>
      </c>
      <c r="C48" s="29"/>
      <c r="D48" s="30"/>
      <c r="E48" s="31"/>
      <c r="F48" s="37">
        <f t="shared" ref="F48:H48" si="4">F49+F50+F51</f>
        <v>2600</v>
      </c>
      <c r="G48" s="37">
        <f t="shared" si="4"/>
        <v>1600</v>
      </c>
      <c r="H48" s="37">
        <f t="shared" si="4"/>
        <v>10.7</v>
      </c>
    </row>
    <row r="49" spans="1:12" ht="16.5" thickTop="1" thickBot="1" x14ac:dyDescent="0.3">
      <c r="A49" s="24">
        <v>45</v>
      </c>
      <c r="B49" s="72">
        <v>1</v>
      </c>
      <c r="C49" s="46" t="s">
        <v>79</v>
      </c>
      <c r="D49" s="47"/>
      <c r="E49" s="55"/>
      <c r="F49" s="45">
        <v>200</v>
      </c>
      <c r="G49" s="45">
        <v>200</v>
      </c>
      <c r="H49" s="45">
        <v>10.7</v>
      </c>
    </row>
    <row r="50" spans="1:12" ht="16.5" thickTop="1" thickBot="1" x14ac:dyDescent="0.3">
      <c r="A50" s="24">
        <v>46</v>
      </c>
      <c r="B50" s="72">
        <v>2</v>
      </c>
      <c r="C50" s="46" t="s">
        <v>80</v>
      </c>
      <c r="D50" s="47"/>
      <c r="E50" s="55"/>
      <c r="F50" s="45">
        <v>2100</v>
      </c>
      <c r="G50" s="45">
        <v>1100</v>
      </c>
      <c r="H50" s="45">
        <v>0</v>
      </c>
    </row>
    <row r="51" spans="1:12" ht="16.5" thickTop="1" thickBot="1" x14ac:dyDescent="0.3">
      <c r="A51" s="24">
        <v>47</v>
      </c>
      <c r="B51" s="72">
        <v>3</v>
      </c>
      <c r="C51" s="53" t="s">
        <v>81</v>
      </c>
      <c r="D51" s="54"/>
      <c r="E51" s="55"/>
      <c r="F51" s="45">
        <v>300</v>
      </c>
      <c r="G51" s="45">
        <v>300</v>
      </c>
      <c r="H51" s="45">
        <v>0</v>
      </c>
    </row>
    <row r="52" spans="1:12" ht="16.5" thickTop="1" thickBot="1" x14ac:dyDescent="0.3">
      <c r="A52" s="24">
        <v>48</v>
      </c>
      <c r="B52" s="74" t="s">
        <v>82</v>
      </c>
      <c r="C52" s="29"/>
      <c r="D52" s="32"/>
      <c r="E52" s="33"/>
      <c r="F52" s="37">
        <f>F53+F54+F55+F56</f>
        <v>30941</v>
      </c>
      <c r="G52" s="37">
        <f t="shared" ref="G52:H52" si="5">G53+G54+G55+G56</f>
        <v>38860</v>
      </c>
      <c r="H52" s="37">
        <f t="shared" si="5"/>
        <v>16444.23</v>
      </c>
    </row>
    <row r="53" spans="1:12" ht="16.5" thickTop="1" thickBot="1" x14ac:dyDescent="0.3">
      <c r="A53" s="24">
        <v>49</v>
      </c>
      <c r="B53" s="72">
        <v>1</v>
      </c>
      <c r="C53" s="53" t="s">
        <v>83</v>
      </c>
      <c r="D53" s="54"/>
      <c r="E53" s="55"/>
      <c r="F53" s="45">
        <v>9100</v>
      </c>
      <c r="G53" s="45">
        <v>9200</v>
      </c>
      <c r="H53" s="45">
        <v>1140.8</v>
      </c>
    </row>
    <row r="54" spans="1:12" ht="16.5" thickTop="1" thickBot="1" x14ac:dyDescent="0.3">
      <c r="A54" s="24">
        <v>50</v>
      </c>
      <c r="B54" s="72">
        <v>2</v>
      </c>
      <c r="C54" s="53" t="s">
        <v>84</v>
      </c>
      <c r="D54" s="54"/>
      <c r="E54" s="55"/>
      <c r="F54" s="45">
        <v>1400</v>
      </c>
      <c r="G54" s="45">
        <v>1400</v>
      </c>
      <c r="H54" s="45">
        <v>0</v>
      </c>
    </row>
    <row r="55" spans="1:12" ht="16.5" thickTop="1" thickBot="1" x14ac:dyDescent="0.3">
      <c r="A55" s="24">
        <v>51</v>
      </c>
      <c r="B55" s="72">
        <v>3</v>
      </c>
      <c r="C55" s="53" t="s">
        <v>85</v>
      </c>
      <c r="D55" s="54"/>
      <c r="E55" s="55"/>
      <c r="F55" s="45">
        <v>4500</v>
      </c>
      <c r="G55" s="45">
        <v>4500</v>
      </c>
      <c r="H55" s="45">
        <v>35</v>
      </c>
    </row>
    <row r="56" spans="1:12" ht="16.5" thickTop="1" thickBot="1" x14ac:dyDescent="0.3">
      <c r="A56" s="24">
        <v>52</v>
      </c>
      <c r="B56" s="72">
        <v>4</v>
      </c>
      <c r="C56" s="53" t="s">
        <v>94</v>
      </c>
      <c r="D56" s="54"/>
      <c r="E56" s="55"/>
      <c r="F56" s="45">
        <v>15941</v>
      </c>
      <c r="G56" s="45">
        <v>23760</v>
      </c>
      <c r="H56" s="45">
        <v>15268.43</v>
      </c>
    </row>
    <row r="57" spans="1:12" ht="16.5" thickTop="1" thickBot="1" x14ac:dyDescent="0.3">
      <c r="A57" s="24">
        <v>53</v>
      </c>
      <c r="B57" s="147" t="s">
        <v>86</v>
      </c>
      <c r="C57" s="148"/>
      <c r="D57" s="149"/>
      <c r="E57" s="150"/>
      <c r="F57" s="39">
        <f>F58+F60+F59</f>
        <v>988039</v>
      </c>
      <c r="G57" s="39">
        <f t="shared" ref="G57:H57" si="6">G58+G60+G59</f>
        <v>1087631</v>
      </c>
      <c r="H57" s="39">
        <f t="shared" si="6"/>
        <v>541636.19000000006</v>
      </c>
    </row>
    <row r="58" spans="1:12" ht="17.25" thickTop="1" thickBot="1" x14ac:dyDescent="0.35">
      <c r="A58" s="162">
        <v>54</v>
      </c>
      <c r="B58" s="163"/>
      <c r="C58" s="166" t="s">
        <v>141</v>
      </c>
      <c r="D58" s="167"/>
      <c r="E58" s="164"/>
      <c r="F58" s="165">
        <f>F59</f>
        <v>0</v>
      </c>
      <c r="G58" s="165">
        <f t="shared" ref="G58:H58" si="7">G59</f>
        <v>27319</v>
      </c>
      <c r="H58" s="165">
        <f t="shared" si="7"/>
        <v>27319.200000000001</v>
      </c>
      <c r="I58" s="67"/>
    </row>
    <row r="59" spans="1:12" ht="16.5" thickTop="1" thickBot="1" x14ac:dyDescent="0.3">
      <c r="A59" s="162">
        <v>55</v>
      </c>
      <c r="B59" s="163"/>
      <c r="C59" s="53" t="s">
        <v>96</v>
      </c>
      <c r="D59" s="54"/>
      <c r="E59" s="55"/>
      <c r="F59" s="173">
        <v>0</v>
      </c>
      <c r="G59" s="59">
        <v>27319</v>
      </c>
      <c r="H59" s="59">
        <v>27319.200000000001</v>
      </c>
    </row>
    <row r="60" spans="1:12" ht="17.25" thickTop="1" thickBot="1" x14ac:dyDescent="0.35">
      <c r="A60" s="162">
        <v>56</v>
      </c>
      <c r="B60" s="163"/>
      <c r="C60" s="168" t="s">
        <v>142</v>
      </c>
      <c r="D60" s="54"/>
      <c r="E60" s="55"/>
      <c r="F60" s="165">
        <f>F61+F62+F63+F64+F65+F66+F67+F68+F69</f>
        <v>988039</v>
      </c>
      <c r="G60" s="165">
        <f>G61+G62+G63+G64+G65+G66+G67+G68+G69</f>
        <v>1032993</v>
      </c>
      <c r="H60" s="165">
        <f>H61+H62+H63+H64+H65+H66+H67+H68+H69</f>
        <v>486997.79000000004</v>
      </c>
    </row>
    <row r="61" spans="1:12" ht="16.5" thickTop="1" thickBot="1" x14ac:dyDescent="0.3">
      <c r="A61" s="24">
        <v>57</v>
      </c>
      <c r="B61" s="151">
        <v>1</v>
      </c>
      <c r="C61" s="152" t="s">
        <v>87</v>
      </c>
      <c r="D61" s="153"/>
      <c r="E61" s="154"/>
      <c r="F61" s="59">
        <v>723817</v>
      </c>
      <c r="G61" s="59">
        <v>735151</v>
      </c>
      <c r="H61" s="59">
        <v>379936.19</v>
      </c>
    </row>
    <row r="62" spans="1:12" ht="16.5" thickTop="1" thickBot="1" x14ac:dyDescent="0.3">
      <c r="A62" s="24">
        <v>58</v>
      </c>
      <c r="B62" s="79" t="s">
        <v>106</v>
      </c>
      <c r="C62" s="53" t="s">
        <v>93</v>
      </c>
      <c r="D62" s="54"/>
      <c r="E62" s="55"/>
      <c r="F62" s="59">
        <v>7232</v>
      </c>
      <c r="G62" s="59">
        <v>7232</v>
      </c>
      <c r="H62" s="59">
        <v>4233.88</v>
      </c>
      <c r="J62" s="67"/>
      <c r="L62" s="146"/>
    </row>
    <row r="63" spans="1:12" ht="16.5" thickTop="1" thickBot="1" x14ac:dyDescent="0.3">
      <c r="A63" s="24">
        <v>59</v>
      </c>
      <c r="B63" s="72" t="s">
        <v>107</v>
      </c>
      <c r="C63" s="53" t="s">
        <v>112</v>
      </c>
      <c r="D63" s="54"/>
      <c r="E63" s="55"/>
      <c r="F63" s="59">
        <v>0</v>
      </c>
      <c r="G63" s="59">
        <v>11240</v>
      </c>
      <c r="H63" s="59">
        <v>4550.08</v>
      </c>
    </row>
    <row r="64" spans="1:12" ht="16.5" thickTop="1" thickBot="1" x14ac:dyDescent="0.3">
      <c r="A64" s="24">
        <v>60</v>
      </c>
      <c r="B64" s="72">
        <v>2</v>
      </c>
      <c r="C64" s="53" t="s">
        <v>88</v>
      </c>
      <c r="D64" s="54"/>
      <c r="E64" s="55"/>
      <c r="F64" s="59">
        <v>125150</v>
      </c>
      <c r="G64" s="59">
        <v>139156</v>
      </c>
      <c r="H64" s="59">
        <v>46882.66</v>
      </c>
    </row>
    <row r="65" spans="1:12" ht="16.5" thickTop="1" thickBot="1" x14ac:dyDescent="0.3">
      <c r="A65" s="24">
        <v>61</v>
      </c>
      <c r="B65" s="72" t="s">
        <v>108</v>
      </c>
      <c r="C65" s="53" t="s">
        <v>95</v>
      </c>
      <c r="D65" s="54"/>
      <c r="E65" s="55"/>
      <c r="F65" s="59">
        <v>7006</v>
      </c>
      <c r="G65" s="59">
        <v>12545</v>
      </c>
      <c r="H65" s="59">
        <v>0</v>
      </c>
    </row>
    <row r="66" spans="1:12" ht="16.5" thickTop="1" thickBot="1" x14ac:dyDescent="0.3">
      <c r="A66" s="24">
        <v>62</v>
      </c>
      <c r="B66" s="72">
        <v>3</v>
      </c>
      <c r="C66" s="53" t="s">
        <v>89</v>
      </c>
      <c r="D66" s="54"/>
      <c r="E66" s="55"/>
      <c r="F66" s="59">
        <v>101601</v>
      </c>
      <c r="G66" s="59">
        <v>104436</v>
      </c>
      <c r="H66" s="59">
        <v>43117.94</v>
      </c>
    </row>
    <row r="67" spans="1:12" ht="16.5" thickTop="1" thickBot="1" x14ac:dyDescent="0.3">
      <c r="A67" s="24">
        <v>63</v>
      </c>
      <c r="B67" s="72" t="s">
        <v>109</v>
      </c>
      <c r="C67" s="53" t="s">
        <v>144</v>
      </c>
      <c r="D67" s="54"/>
      <c r="E67" s="55"/>
      <c r="F67" s="59">
        <v>3000</v>
      </c>
      <c r="G67" s="59">
        <v>3000</v>
      </c>
      <c r="H67" s="59">
        <v>1932.3</v>
      </c>
    </row>
    <row r="68" spans="1:12" ht="16.5" thickTop="1" thickBot="1" x14ac:dyDescent="0.3">
      <c r="A68" s="24">
        <v>64</v>
      </c>
      <c r="B68" s="72" t="s">
        <v>110</v>
      </c>
      <c r="C68" s="53" t="s">
        <v>145</v>
      </c>
      <c r="D68" s="54"/>
      <c r="E68" s="55"/>
      <c r="F68" s="59">
        <v>83</v>
      </c>
      <c r="G68" s="59">
        <v>83</v>
      </c>
      <c r="H68" s="59">
        <v>33.200000000000003</v>
      </c>
    </row>
    <row r="69" spans="1:12" ht="16.5" thickTop="1" thickBot="1" x14ac:dyDescent="0.3">
      <c r="A69" s="24">
        <v>65</v>
      </c>
      <c r="B69" s="72">
        <v>43</v>
      </c>
      <c r="C69" s="53" t="s">
        <v>119</v>
      </c>
      <c r="D69" s="54"/>
      <c r="E69" s="55"/>
      <c r="F69" s="59">
        <v>20150</v>
      </c>
      <c r="G69" s="59">
        <v>20150</v>
      </c>
      <c r="H69" s="59">
        <v>6311.54</v>
      </c>
    </row>
    <row r="70" spans="1:12" ht="17.25" thickTop="1" thickBot="1" x14ac:dyDescent="0.3">
      <c r="A70" s="144">
        <v>66</v>
      </c>
      <c r="B70" s="34"/>
      <c r="C70" s="35" t="s">
        <v>90</v>
      </c>
      <c r="D70" s="35"/>
      <c r="E70" s="35"/>
      <c r="F70" s="40">
        <f>F52+F48+F46+F21+F16+F14+F6+F57</f>
        <v>1911900</v>
      </c>
      <c r="G70" s="40">
        <f>G52+G48+G46+G21+G16+G14+G6+G59</f>
        <v>1223612</v>
      </c>
      <c r="H70" s="40">
        <f>H52+H48+H46+H21+H16+H14+H6+H59</f>
        <v>583962.93999999983</v>
      </c>
      <c r="K70" s="67"/>
      <c r="L70" s="67"/>
    </row>
    <row r="71" spans="1:12" ht="15.75" thickTop="1" x14ac:dyDescent="0.25"/>
    <row r="72" spans="1:12" x14ac:dyDescent="0.25">
      <c r="G72" s="172"/>
      <c r="H72" s="172"/>
    </row>
    <row r="73" spans="1:12" x14ac:dyDescent="0.25">
      <c r="G73" s="67"/>
      <c r="H73" s="67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Príjmy</vt:lpstr>
      <vt:lpstr>Výdavky podľa programov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BUBLÁKOVÁ Dana</cp:lastModifiedBy>
  <cp:lastPrinted>2022-09-26T15:13:45Z</cp:lastPrinted>
  <dcterms:created xsi:type="dcterms:W3CDTF">2013-08-27T08:11:42Z</dcterms:created>
  <dcterms:modified xsi:type="dcterms:W3CDTF">2022-09-26T15:13:47Z</dcterms:modified>
</cp:coreProperties>
</file>